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Мои документы\Смушкова\школьный сайт\ПФХ\2018\"/>
    </mc:Choice>
  </mc:AlternateContent>
  <bookViews>
    <workbookView xWindow="0" yWindow="0" windowWidth="28800" windowHeight="12435"/>
  </bookViews>
  <sheets>
    <sheet name="школы" sheetId="5" r:id="rId1"/>
  </sheets>
  <calcPr calcId="152511"/>
</workbook>
</file>

<file path=xl/calcChain.xml><?xml version="1.0" encoding="utf-8"?>
<calcChain xmlns="http://schemas.openxmlformats.org/spreadsheetml/2006/main">
  <c r="D224" i="5" l="1"/>
  <c r="D221" i="5"/>
  <c r="D46" i="5"/>
  <c r="E251" i="5"/>
  <c r="E246" i="5"/>
  <c r="D218" i="5"/>
  <c r="C46" i="5"/>
  <c r="C47" i="5"/>
  <c r="D99" i="5"/>
  <c r="D95" i="5"/>
  <c r="D77" i="5"/>
  <c r="D75" i="5"/>
  <c r="E75" i="5" s="1"/>
  <c r="D61" i="5"/>
  <c r="E103" i="5"/>
  <c r="E102" i="5"/>
  <c r="E101" i="5"/>
  <c r="E100" i="5"/>
  <c r="E98" i="5"/>
  <c r="E97" i="5"/>
  <c r="E96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6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0" i="5"/>
  <c r="E58" i="5"/>
  <c r="BC234" i="5"/>
  <c r="E208" i="5"/>
  <c r="E189" i="5"/>
  <c r="F189" i="5" s="1"/>
  <c r="E170" i="5"/>
  <c r="D189" i="5"/>
  <c r="D170" i="5"/>
  <c r="F170" i="5"/>
  <c r="D208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69" i="5"/>
  <c r="F167" i="5"/>
  <c r="F166" i="5"/>
  <c r="F165" i="5"/>
  <c r="F164" i="5"/>
  <c r="F163" i="5"/>
  <c r="D162" i="5"/>
  <c r="D158" i="5"/>
  <c r="D154" i="5"/>
  <c r="F154" i="5" s="1"/>
  <c r="E158" i="5"/>
  <c r="E162" i="5"/>
  <c r="E154" i="5"/>
  <c r="F161" i="5"/>
  <c r="F160" i="5"/>
  <c r="F159" i="5"/>
  <c r="F157" i="5"/>
  <c r="F156" i="5"/>
  <c r="F155" i="5"/>
  <c r="C99" i="5"/>
  <c r="E99" i="5"/>
  <c r="C95" i="5"/>
  <c r="E95" i="5" s="1"/>
  <c r="C77" i="5"/>
  <c r="E77" i="5"/>
  <c r="C61" i="5"/>
  <c r="E59" i="5"/>
  <c r="BC235" i="5"/>
  <c r="D47" i="5"/>
  <c r="D168" i="5"/>
  <c r="E61" i="5"/>
  <c r="F162" i="5"/>
  <c r="C75" i="5"/>
  <c r="F158" i="5"/>
  <c r="E168" i="5"/>
  <c r="F168" i="5" s="1"/>
  <c r="F208" i="5"/>
</calcChain>
</file>

<file path=xl/sharedStrings.xml><?xml version="1.0" encoding="utf-8"?>
<sst xmlns="http://schemas.openxmlformats.org/spreadsheetml/2006/main" count="356" uniqueCount="248">
  <si>
    <t>Общая остаточная стоимость недвижимого имущества, закрепленного собственником имущества за муниципальным учреждением на праве оперативного управления, руб., всего:</t>
  </si>
  <si>
    <t>001841901</t>
  </si>
  <si>
    <t>На  01.01.2016г.</t>
  </si>
  <si>
    <t>На  31.12.2016г.</t>
  </si>
  <si>
    <t>На 31.12.2016г.  (отчетный год)</t>
  </si>
  <si>
    <t>На  31.12.2015г.   (предыдущий отчетному году)</t>
  </si>
  <si>
    <t>школа будущего первоклассника, факультатив по английскому языку, курсы по подготовке учащихся к поступлению в средние и высшие учебные заведения</t>
  </si>
  <si>
    <t>На                 31.12.2016</t>
  </si>
  <si>
    <t xml:space="preserve">На              01.01.2016    </t>
  </si>
  <si>
    <t xml:space="preserve">на 01.01.2016  </t>
  </si>
  <si>
    <t>на 01.09.2016</t>
  </si>
  <si>
    <t>на 01.12.2016</t>
  </si>
  <si>
    <t>Факультатив по английскому языку</t>
  </si>
  <si>
    <t>Курсы по подготовке учащихся к поступлению в средние и высшие учебные заведения</t>
  </si>
  <si>
    <t>Выполнение плана учебных программ</t>
  </si>
  <si>
    <t>Порядок контроля и качества предоставляемых услуг</t>
  </si>
  <si>
    <t>Проц.</t>
  </si>
  <si>
    <t>Переход на учебный план по 5-ти дневной рабочей неделе с 01.09.2016г</t>
  </si>
  <si>
    <t xml:space="preserve">по работам, услугам по содержанию имущества </t>
  </si>
  <si>
    <t xml:space="preserve">по работам, услугам по содержанию имущества  </t>
  </si>
  <si>
    <t>Кредиторская задолженность, руб.,  всего &lt;1&gt;</t>
  </si>
  <si>
    <t xml:space="preserve">по начислениям на выплаты по оплате труда </t>
  </si>
  <si>
    <t xml:space="preserve">по арендной плате за пользование   имуществом </t>
  </si>
  <si>
    <t xml:space="preserve">по работам, услугам по содержанию имущества   </t>
  </si>
  <si>
    <t xml:space="preserve">по приобретению акций и по иным формам участия в капитале  </t>
  </si>
  <si>
    <t xml:space="preserve">по приобретению иных финансовых активов  </t>
  </si>
  <si>
    <t>Доходы, полученные муниципальным   учреждением от оказания услуг   (выполнения работ) для потребителей за плату, руб.</t>
  </si>
  <si>
    <t xml:space="preserve">Доходы, полученные муниципальным   учреждением от иной приносящей  доход деятельности, руб., всего:  </t>
  </si>
  <si>
    <t>спонсорская помощь</t>
  </si>
  <si>
    <t>от операций с активами</t>
  </si>
  <si>
    <t>от собственности(от аренды активов)</t>
  </si>
  <si>
    <t xml:space="preserve">2.7. </t>
  </si>
  <si>
    <t>Общая  сумма  выставленных  требований  в  возмещение  ущерба  по</t>
  </si>
  <si>
    <t>2.8.</t>
  </si>
  <si>
    <t xml:space="preserve">Дебиторская задолженность, нереальная к взысканию, </t>
  </si>
  <si>
    <t>2.9.</t>
  </si>
  <si>
    <t xml:space="preserve">Просроченная кредиторская задолженность </t>
  </si>
  <si>
    <t>2.10.</t>
  </si>
  <si>
    <t>Размер  платы  на  услуги  (работы),  оказываемые  (выполняемые)</t>
  </si>
  <si>
    <t>2.11.</t>
  </si>
  <si>
    <t>Показатели  исполнения  муниципальным учреждением муниципального</t>
  </si>
  <si>
    <t xml:space="preserve">2.12. </t>
  </si>
  <si>
    <t>Количество  потребителей,  воспользовавшихся услугами (работами)</t>
  </si>
  <si>
    <t xml:space="preserve">2.13. </t>
  </si>
  <si>
    <t xml:space="preserve">Информация о проверках деятельности муниципального учреждения, </t>
  </si>
  <si>
    <t>-</t>
  </si>
  <si>
    <t>2.15.</t>
  </si>
  <si>
    <t>Информация по поступлениям и выплатам &lt;1&gt;:</t>
  </si>
  <si>
    <t>№п\п</t>
  </si>
  <si>
    <t xml:space="preserve">1. </t>
  </si>
  <si>
    <t xml:space="preserve">Поступления (с учетом возвратов), всего:  </t>
  </si>
  <si>
    <t>1.1.</t>
  </si>
  <si>
    <t xml:space="preserve"> Субсидии на финансовое обеспечение выполнения  муниципального задания  </t>
  </si>
  <si>
    <t xml:space="preserve">1.2. </t>
  </si>
  <si>
    <t xml:space="preserve">Целевые субсидии </t>
  </si>
  <si>
    <t>1.3.</t>
  </si>
  <si>
    <t xml:space="preserve"> Поступления от оказания  учреждением услуг (выполнения работ), относящихся в соответствии с уставом к его основным видам деятельности,предоставление  которых для потребителей осуществляется за плату, всего: </t>
  </si>
  <si>
    <t xml:space="preserve">1.4. </t>
  </si>
  <si>
    <t xml:space="preserve">Поступления от иной приносящей доход деятельности, всего:   </t>
  </si>
  <si>
    <t xml:space="preserve">1.5. </t>
  </si>
  <si>
    <t xml:space="preserve">Поступления от реализации  ценных бумаг </t>
  </si>
  <si>
    <t>2.</t>
  </si>
  <si>
    <t>Выплаты (с учетом  восстановленных кассовых выплат), всего:</t>
  </si>
  <si>
    <t xml:space="preserve">2.1. </t>
  </si>
  <si>
    <t xml:space="preserve">Выплаты за счет субсидии на   финансовое обеспечение выполнения  муниципального задания, всего: </t>
  </si>
  <si>
    <t>3798</t>
  </si>
  <si>
    <t>увеличение стоимости ценных бумаг, кроме акций и иных форм участия в  капитале</t>
  </si>
  <si>
    <t xml:space="preserve">увеличение стоимости акций и иных  форм участия в капитале </t>
  </si>
  <si>
    <t>Выплаты за счет целевых субсидий, всего:</t>
  </si>
  <si>
    <t xml:space="preserve">увеличение стоимости акций и иных  форм участия в капитале            
</t>
  </si>
  <si>
    <t xml:space="preserve">2.3. </t>
  </si>
  <si>
    <t xml:space="preserve">Выплаты за счет поступлений от приносящей доход деятельности,  всего: </t>
  </si>
  <si>
    <t xml:space="preserve">увеличение стоимости ценных бумаг, кроме акций и иных форм участия в  капитале </t>
  </si>
  <si>
    <t>Предоставление общедоступного и бесплатного начального общего, основного общего, среднего (полного) общего   образования  по основным общеобразовательным программам</t>
  </si>
  <si>
    <t>операции с активами</t>
  </si>
  <si>
    <t xml:space="preserve">III.   Об использовании имущества, закрепленного за муниципальным учреждением </t>
  </si>
  <si>
    <t xml:space="preserve">     </t>
  </si>
  <si>
    <t>Общая балансовая стоимость недвижимого имущества, закрепленного собственником имущества за муниципальным учреждением на праве оперативного управления, руб., всего:</t>
  </si>
  <si>
    <t>х.</t>
  </si>
  <si>
    <t>Общая балансовая стоимость недвижимого имущества, приобретенного бюджетным учреждением за счет средств, выделенных собственником имущества, на указанные цели, руб. &lt;1&gt;</t>
  </si>
  <si>
    <t>Общая балансовая стоимость недвижимого имущества, приобретенного бюджетным учреждением за счет доходов, полученных от платных услуг и иной приносящей доход деятельности, руб. &lt;1&gt;</t>
  </si>
  <si>
    <t>Общая остаточная стоимость недвижимого имущества, приобретенного бюджетным учреждением за счет средств, выделенных собственником имущества, на указанные цели, руб. &lt;1&gt;</t>
  </si>
  <si>
    <t xml:space="preserve">Общая остаточная стоимость недвижимого имущества, приобретенного бюджетным учреждение за счет доходов, полученных от приносящей доход деятельности, руб. &lt;1&gt; </t>
  </si>
  <si>
    <t>Общая балансовая стоимость особо ценного движимого имущества, находящегося у бюджетного учреждения на праве оперативного управления, руб. &lt;1&gt;</t>
  </si>
  <si>
    <t>Общая остаточная стоимость движимого имущества, закрепленного собственником имущества за муниципальным учреждением на праве оперативного управления, руб., всего:</t>
  </si>
  <si>
    <t>Общая остаточная стоимость особо ценного движимого имущества, находящегося у бюджетного учреждения на праве оперативного управления, руб. &lt;1&gt;</t>
  </si>
  <si>
    <t>Общая площадь объектов недвижимого имущества, закрепленного собственником имущества за муниципальным учреждение на праве оперативного управления, кв. м, всего:</t>
  </si>
  <si>
    <t>недостаточное  финансирование</t>
  </si>
  <si>
    <t xml:space="preserve">Изменение (+ увеличение,  - уменьшение),  %
</t>
  </si>
  <si>
    <t>родительская плата за питание детей в летних лагерях</t>
  </si>
  <si>
    <t>Школа будущего первокласника</t>
  </si>
  <si>
    <t>о результатах деятельности муниципального учреждения</t>
  </si>
  <si>
    <t xml:space="preserve"> </t>
  </si>
  <si>
    <t>ОТЧЕТ</t>
  </si>
  <si>
    <t>1.Общие сведения о муниципальном учреждении</t>
  </si>
  <si>
    <t xml:space="preserve">основные виды деятельности </t>
  </si>
  <si>
    <t xml:space="preserve">иные виды деятельности </t>
  </si>
  <si>
    <t>граждан  и  юридических  лиц  (далее  -  потребители)  за  плату в случаях,</t>
  </si>
  <si>
    <t xml:space="preserve">потребителей указанных услуг (работ) </t>
  </si>
  <si>
    <t>предусмотренных  нормативными  правовыми (правовыми) актами, с указанием</t>
  </si>
  <si>
    <t>учреждение осуществляет деятельность</t>
  </si>
  <si>
    <t>Наименование документа</t>
  </si>
  <si>
    <t>Номер</t>
  </si>
  <si>
    <t>Дата выдачи</t>
  </si>
  <si>
    <t>Срок действия</t>
  </si>
  <si>
    <t xml:space="preserve">   1.1. Перечень  видов  деятельности муниципального учреждения:</t>
  </si>
  <si>
    <t xml:space="preserve">   1.2. Перечень  услуг  (работ),  которые  оказываются (выполняются) для</t>
  </si>
  <si>
    <t xml:space="preserve">   1.3. Перечень   документов,   на   основании   которых  муниципальное</t>
  </si>
  <si>
    <t xml:space="preserve">   1.4.Количество  штатных единиц и средняя заработная плата сотрудников</t>
  </si>
  <si>
    <t>муниципального учреждения</t>
  </si>
  <si>
    <t>Причина изменения</t>
  </si>
  <si>
    <t>в том числе:</t>
  </si>
  <si>
    <t>Код стр.</t>
  </si>
  <si>
    <t>Наименование показателя</t>
  </si>
  <si>
    <t>2.1.</t>
  </si>
  <si>
    <t>Балансовая стоимость нефинансовых активов, руб.</t>
  </si>
  <si>
    <t>остаточная стоимость нефинансовых активов, руб.</t>
  </si>
  <si>
    <t>2.2.</t>
  </si>
  <si>
    <t>2.3.</t>
  </si>
  <si>
    <t xml:space="preserve">по услугам связи </t>
  </si>
  <si>
    <t>по коммунальным услугам</t>
  </si>
  <si>
    <t>по прочим работа, услугам</t>
  </si>
  <si>
    <t>по прочим работам, услугам</t>
  </si>
  <si>
    <t>по приобретению основных средств</t>
  </si>
  <si>
    <t>по приобретению материальных запасов</t>
  </si>
  <si>
    <t>по прочим расходам</t>
  </si>
  <si>
    <t>2.4.</t>
  </si>
  <si>
    <t>Расчеты по принятым обязательствам:</t>
  </si>
  <si>
    <t>по заработной плате</t>
  </si>
  <si>
    <t xml:space="preserve">по прочим выплатам </t>
  </si>
  <si>
    <t xml:space="preserve">по приобретению основных средств </t>
  </si>
  <si>
    <t xml:space="preserve">по прочим расходам </t>
  </si>
  <si>
    <t>Расчеты по платежам в бюджеты</t>
  </si>
  <si>
    <t>Расчеты с прочими кредиторами</t>
  </si>
  <si>
    <t>2.5.</t>
  </si>
  <si>
    <t>2.6.</t>
  </si>
  <si>
    <t>недостачам  и хищениям материальных ценностей, денежных средств, а также от</t>
  </si>
  <si>
    <t xml:space="preserve">порчи материальных ценностей </t>
  </si>
  <si>
    <t>руб.</t>
  </si>
  <si>
    <t xml:space="preserve">руб. &lt;1&gt;, причины ее образования </t>
  </si>
  <si>
    <t>руб.&lt;1&gt;,</t>
  </si>
  <si>
    <t>муниципальным учреждением для потребителей за плату</t>
  </si>
  <si>
    <t>Наименование услуги (работы)</t>
  </si>
  <si>
    <t>Размер платы, руб.</t>
  </si>
  <si>
    <t>Услуга 2</t>
  </si>
  <si>
    <t>задания за отчетный период</t>
  </si>
  <si>
    <t>№  п/п</t>
  </si>
  <si>
    <t xml:space="preserve">Наименование показателя </t>
  </si>
  <si>
    <t>Ед. изм.</t>
  </si>
  <si>
    <t xml:space="preserve">Характеристика причин отклонения </t>
  </si>
  <si>
    <t>Всего, чел.</t>
  </si>
  <si>
    <t>В том числе за плату</t>
  </si>
  <si>
    <t>Тема проверки деятельности учреждения</t>
  </si>
  <si>
    <t>Орган (организация), осуществлявшие проверку деятельности учреждения</t>
  </si>
  <si>
    <t xml:space="preserve">Результаты проверки </t>
  </si>
  <si>
    <t xml:space="preserve">2.14.Количество жалоб потребителей </t>
  </si>
  <si>
    <t xml:space="preserve">Код по бюджетной классификации </t>
  </si>
  <si>
    <t>План, руб.</t>
  </si>
  <si>
    <t>Факт, руб.</t>
  </si>
  <si>
    <t>Отклонение, руб.</t>
  </si>
  <si>
    <t>х</t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</si>
  <si>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</si>
  <si>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</si>
  <si>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</si>
  <si>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услуги связи </t>
  </si>
  <si>
    <t xml:space="preserve">транспортные услуги </t>
  </si>
  <si>
    <t xml:space="preserve">коммунальные услуги </t>
  </si>
  <si>
    <t xml:space="preserve">арендная плата за пользование имуществом </t>
  </si>
  <si>
    <t xml:space="preserve">работы, услуги по содержанию    имущества </t>
  </si>
  <si>
    <t xml:space="preserve">прочие работы, услуги </t>
  </si>
  <si>
    <t xml:space="preserve">пособия по социальной помощи           населению </t>
  </si>
  <si>
    <t xml:space="preserve">прочие расходы </t>
  </si>
  <si>
    <t xml:space="preserve">увеличение стоимости нематериальных активов </t>
  </si>
  <si>
    <t xml:space="preserve">увеличение стоимости непроизведенных активов </t>
  </si>
  <si>
    <t xml:space="preserve">увеличение стоимости материальных запасов </t>
  </si>
  <si>
    <t xml:space="preserve">увеличение стоимости основных средств </t>
  </si>
  <si>
    <t>Код. Стр.</t>
  </si>
  <si>
    <t>3.1.</t>
  </si>
  <si>
    <t>3.1.1.</t>
  </si>
  <si>
    <t>3.1.2.</t>
  </si>
  <si>
    <t>переданного в безвозмездное пользование, руб.</t>
  </si>
  <si>
    <t>3.2.</t>
  </si>
  <si>
    <t>3.3.</t>
  </si>
  <si>
    <t>3.4.</t>
  </si>
  <si>
    <t>3.4.1.</t>
  </si>
  <si>
    <t>переданного в аренду, руб.</t>
  </si>
  <si>
    <t>3.5.</t>
  </si>
  <si>
    <t>3.6.</t>
  </si>
  <si>
    <t>3.7.</t>
  </si>
  <si>
    <t xml:space="preserve">Общая балансовая стоимость движимого        
имущества, закрепленного собственником      
имущества за муниципальным учреждением на   
праве оперативного управления, руб., всего: 
</t>
  </si>
  <si>
    <t>3.7.1.</t>
  </si>
  <si>
    <t>3.7.2.</t>
  </si>
  <si>
    <t>3.8.</t>
  </si>
  <si>
    <t>3.9.</t>
  </si>
  <si>
    <t>3.9.1.</t>
  </si>
  <si>
    <t>3.9.2.</t>
  </si>
  <si>
    <t>3.10.</t>
  </si>
  <si>
    <t>3.11.</t>
  </si>
  <si>
    <t>3.11.1.</t>
  </si>
  <si>
    <t>переданного в аренду, кв.м</t>
  </si>
  <si>
    <t>3.11.2.</t>
  </si>
  <si>
    <t>переданного в безвозмездное пользование, кв. м</t>
  </si>
  <si>
    <t>3.12.</t>
  </si>
  <si>
    <t>3.13.</t>
  </si>
  <si>
    <t>проведенных уполномоченными органами и организациями</t>
  </si>
  <si>
    <t>Дата проведения проверки</t>
  </si>
  <si>
    <t xml:space="preserve">увеличение стоимости основных           средств </t>
  </si>
  <si>
    <t>увеличение стоимости ценных бумаг, кроме акций и иных форм участия в капитале</t>
  </si>
  <si>
    <t>Количество объектов недвижимого имущества, находящихся у муниципального учреждения на праве оперативного управления</t>
  </si>
  <si>
    <t>Объем средств, полученных от распоряжения в установленном порядке имуществом, находящимся у муниципального учреждения на праве оперативного управления, руб.</t>
  </si>
  <si>
    <t xml:space="preserve">Количественный состав и квалификация сотрудников муниципального учреждения </t>
  </si>
  <si>
    <t>Средняя заработная плата, руб., всего:</t>
  </si>
  <si>
    <t xml:space="preserve">по транспортным услугам </t>
  </si>
  <si>
    <t>причины ее образования</t>
  </si>
  <si>
    <t>"Утверждаю"</t>
  </si>
  <si>
    <t>(подпись)                   (расшифровка подписи)</t>
  </si>
  <si>
    <t>Свидетельство о государственной регистрации</t>
  </si>
  <si>
    <t>Лицензия</t>
  </si>
  <si>
    <t>Свидетельство о постановке на учет в налоговом органе</t>
  </si>
  <si>
    <t>руководитель учреждения</t>
  </si>
  <si>
    <t>Устав</t>
  </si>
  <si>
    <t xml:space="preserve">руководитель организации </t>
  </si>
  <si>
    <t>заместители руководителя</t>
  </si>
  <si>
    <t xml:space="preserve">педагогические работники </t>
  </si>
  <si>
    <t>прочий персонал</t>
  </si>
  <si>
    <t>"01" марта 2017 г.</t>
  </si>
  <si>
    <t>за 2016г.</t>
  </si>
  <si>
    <t>общее образование</t>
  </si>
  <si>
    <t>(наименование бюджетного  учреждения)</t>
  </si>
  <si>
    <t xml:space="preserve">Директор МБОУ </t>
  </si>
  <si>
    <t>С.А. Паршина</t>
  </si>
  <si>
    <t>МБОУ СОШ № 40 г.Брянска</t>
  </si>
  <si>
    <t>бессрочно</t>
  </si>
  <si>
    <t>б/н</t>
  </si>
  <si>
    <t>001901546</t>
  </si>
  <si>
    <t>II.  Результаты деятельности муниципального учреждения</t>
  </si>
  <si>
    <t>Дебиторская задолженность по   доходам, руб. &lt;1&gt;</t>
  </si>
  <si>
    <t>Дебиторская задолженность по выданным авансам, руб., всего &lt;1&gt;</t>
  </si>
  <si>
    <t xml:space="preserve">по оплате труда и начислениям на выплаты по оплате труда </t>
  </si>
  <si>
    <t xml:space="preserve">по арендной плате за пользование имуществом 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</si>
  <si>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</si>
  <si>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</si>
  <si>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</si>
  <si>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</si>
  <si>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 xml:space="preserve"> Причина отклонения </t>
  </si>
  <si>
    <t>"Согласовано"</t>
  </si>
  <si>
    <t>(руководитель отдела управления образования/осуществляющий функции и полномочия учредителя)</t>
  </si>
  <si>
    <t>"01"марта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</si>
</sst>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7"/>
      <color indexed="8"/>
      <name val="Arial Cyr"/>
      <charset val="204"/>
    </font>
    <font>
      <b/>
      <u/>
      <sz val="10"/>
      <color indexed="8"/>
      <name val="Arial Cyr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" fontId="0" fillId="0" borderId="3" xfId="0" applyNumberFormat="1" applyBorder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/>
    <xf numFmtId="0" fontId="0" fillId="0" borderId="3" xfId="0" applyBorder="1" applyAlignment="1">
      <alignment horizontal="center" vertical="justify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6" fillId="2" borderId="4" xfId="2" applyNumberFormat="1" applyFont="1" applyFill="1" applyBorder="1" applyAlignment="1">
      <alignment horizontal="left" wrapText="1"/>
    </xf>
    <xf numFmtId="49" fontId="5" fillId="2" borderId="4" xfId="2" applyNumberFormat="1" applyFont="1" applyFill="1" applyBorder="1" applyAlignment="1">
      <alignment vertical="center" wrapText="1"/>
    </xf>
    <xf numFmtId="49" fontId="7" fillId="2" borderId="0" xfId="2" applyNumberFormat="1" applyFont="1" applyFill="1" applyBorder="1" applyAlignment="1">
      <alignment vertical="top" wrapText="1"/>
    </xf>
    <xf numFmtId="49" fontId="5" fillId="2" borderId="0" xfId="1" applyNumberFormat="1" applyFont="1" applyFill="1" applyBorder="1" applyAlignment="1">
      <alignment vertical="top" wrapText="1"/>
    </xf>
    <xf numFmtId="49" fontId="8" fillId="2" borderId="0" xfId="1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/>
    <xf numFmtId="0" fontId="9" fillId="0" borderId="1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/>
    <xf numFmtId="49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" fontId="0" fillId="0" borderId="3" xfId="0" applyNumberFormat="1" applyBorder="1" applyAlignment="1">
      <alignment horizontal="center"/>
    </xf>
    <xf numFmtId="0" fontId="0" fillId="0" borderId="0" xfId="0" applyFill="1"/>
    <xf numFmtId="4" fontId="0" fillId="3" borderId="3" xfId="0" applyNumberForma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10" fontId="3" fillId="5" borderId="3" xfId="4" applyNumberFormat="1" applyFont="1" applyFill="1" applyBorder="1" applyAlignment="1" applyProtection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3" fillId="0" borderId="3" xfId="0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justify" wrapText="1"/>
    </xf>
    <xf numFmtId="4" fontId="0" fillId="0" borderId="0" xfId="0" applyNumberForma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0" fillId="0" borderId="3" xfId="0" applyBorder="1" applyAlignment="1">
      <alignment horizontal="left" vertical="center" wrapText="1"/>
    </xf>
    <xf numFmtId="4" fontId="6" fillId="0" borderId="3" xfId="3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49" fontId="7" fillId="0" borderId="0" xfId="2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8" fillId="0" borderId="0" xfId="1" applyNumberFormat="1" applyFont="1" applyFill="1" applyBorder="1" applyAlignment="1">
      <alignment vertical="top" wrapText="1"/>
    </xf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center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7" fillId="0" borderId="9" xfId="2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justify" wrapText="1"/>
    </xf>
    <xf numFmtId="49" fontId="7" fillId="2" borderId="9" xfId="2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5">
    <cellStyle name="Обычный" xfId="0" builtinId="0"/>
    <cellStyle name="Обычный_01" xfId="1"/>
    <cellStyle name="Обычный_145" xfId="2"/>
    <cellStyle name="Обычный_Книга2" xfId="3"/>
    <cellStyle name="Процентный" xfId="4" builtinId="5"/>
  </cellStyles>
  <dxfs count="2"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2</xdr:row>
      <xdr:rowOff>0</xdr:rowOff>
    </xdr:from>
    <xdr:to>
      <xdr:col>4</xdr:col>
      <xdr:colOff>352425</xdr:colOff>
      <xdr:row>10</xdr:row>
      <xdr:rowOff>85725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86025" y="771525"/>
          <a:ext cx="1838325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1"/>
  <sheetViews>
    <sheetView tabSelected="1" zoomScaleNormal="100" workbookViewId="0">
      <selection activeCell="I9" sqref="I9"/>
    </sheetView>
  </sheetViews>
  <sheetFormatPr defaultRowHeight="12.75" x14ac:dyDescent="0.2"/>
  <cols>
    <col min="1" max="1" width="6.140625" customWidth="1"/>
    <col min="2" max="2" width="26.42578125" customWidth="1"/>
    <col min="3" max="3" width="13.5703125" customWidth="1"/>
    <col min="4" max="4" width="13.42578125" customWidth="1"/>
    <col min="5" max="5" width="15.28515625" customWidth="1"/>
    <col min="6" max="6" width="13.42578125" customWidth="1"/>
    <col min="7" max="7" width="13.5703125" customWidth="1"/>
    <col min="8" max="8" width="11.7109375" customWidth="1"/>
    <col min="9" max="9" width="6.140625" customWidth="1"/>
    <col min="10" max="10" width="26.42578125" customWidth="1"/>
    <col min="11" max="11" width="13.5703125" customWidth="1"/>
    <col min="12" max="12" width="13.42578125" customWidth="1"/>
    <col min="13" max="13" width="15.28515625" customWidth="1"/>
    <col min="14" max="14" width="18.140625" customWidth="1"/>
    <col min="15" max="16" width="15.42578125" customWidth="1"/>
    <col min="17" max="17" width="6.140625" customWidth="1"/>
    <col min="18" max="18" width="26.42578125" customWidth="1"/>
    <col min="19" max="19" width="13.5703125" customWidth="1"/>
    <col min="20" max="20" width="13.42578125" customWidth="1"/>
    <col min="21" max="21" width="18.5703125" customWidth="1"/>
    <col min="22" max="22" width="18.140625" customWidth="1"/>
    <col min="23" max="24" width="15.42578125" customWidth="1"/>
    <col min="25" max="25" width="6.140625" customWidth="1"/>
    <col min="26" max="26" width="26.85546875" customWidth="1"/>
    <col min="27" max="27" width="13.5703125" customWidth="1"/>
    <col min="28" max="28" width="13.42578125" customWidth="1"/>
    <col min="29" max="29" width="19.5703125" customWidth="1"/>
    <col min="30" max="30" width="18.140625" customWidth="1"/>
    <col min="31" max="32" width="15.42578125" customWidth="1"/>
    <col min="33" max="33" width="6.140625" customWidth="1"/>
    <col min="34" max="34" width="27" customWidth="1"/>
    <col min="35" max="35" width="13.5703125" customWidth="1"/>
    <col min="36" max="36" width="13.42578125" customWidth="1"/>
    <col min="37" max="37" width="17.140625" customWidth="1"/>
    <col min="38" max="38" width="18.140625" customWidth="1"/>
    <col min="39" max="40" width="15.42578125" customWidth="1"/>
    <col min="41" max="41" width="6.140625" customWidth="1"/>
    <col min="42" max="42" width="26.42578125" customWidth="1"/>
    <col min="43" max="43" width="13.5703125" customWidth="1"/>
    <col min="44" max="44" width="13.42578125" customWidth="1"/>
    <col min="45" max="45" width="15.28515625" customWidth="1"/>
    <col min="46" max="46" width="18.140625" customWidth="1"/>
    <col min="47" max="48" width="15.42578125" customWidth="1"/>
    <col min="49" max="49" width="6.140625" customWidth="1"/>
    <col min="50" max="50" width="26.42578125" customWidth="1"/>
    <col min="51" max="51" width="13.5703125" customWidth="1"/>
    <col min="52" max="52" width="13.42578125" customWidth="1"/>
    <col min="53" max="53" width="15.28515625" customWidth="1"/>
    <col min="54" max="54" width="18.140625" customWidth="1"/>
    <col min="55" max="55" width="15.42578125" customWidth="1"/>
  </cols>
  <sheetData>
    <row r="1" spans="1:5" ht="12.75" customHeight="1" x14ac:dyDescent="0.2">
      <c r="A1" s="68" t="s">
        <v>245</v>
      </c>
      <c r="B1" s="68"/>
      <c r="C1" s="6"/>
      <c r="D1" s="69" t="s">
        <v>214</v>
      </c>
      <c r="E1" s="69"/>
    </row>
    <row r="2" spans="1:5" ht="48" customHeight="1" x14ac:dyDescent="0.2">
      <c r="A2" s="70"/>
      <c r="B2" s="70"/>
      <c r="C2" s="6"/>
      <c r="D2" s="67" t="s">
        <v>229</v>
      </c>
      <c r="E2" s="67"/>
    </row>
    <row r="3" spans="1:5" ht="20.25" customHeight="1" x14ac:dyDescent="0.2">
      <c r="A3" s="75" t="s">
        <v>246</v>
      </c>
      <c r="B3" s="75"/>
      <c r="C3" s="6"/>
      <c r="D3" s="82" t="s">
        <v>219</v>
      </c>
      <c r="E3" s="82"/>
    </row>
    <row r="4" spans="1:5" x14ac:dyDescent="0.2">
      <c r="A4" s="61"/>
      <c r="B4" s="61"/>
      <c r="C4" s="6"/>
      <c r="D4" s="22"/>
      <c r="E4" s="22"/>
    </row>
    <row r="5" spans="1:5" ht="12.75" customHeight="1" x14ac:dyDescent="0.2">
      <c r="A5" s="70"/>
      <c r="B5" s="70"/>
      <c r="C5" s="6"/>
      <c r="D5" s="20"/>
      <c r="E5" s="21" t="s">
        <v>230</v>
      </c>
    </row>
    <row r="6" spans="1:5" ht="12.75" customHeight="1" x14ac:dyDescent="0.2">
      <c r="A6" s="62"/>
      <c r="B6" s="64" t="s">
        <v>215</v>
      </c>
      <c r="C6" s="6"/>
      <c r="D6" s="2" t="s">
        <v>215</v>
      </c>
      <c r="E6" s="23"/>
    </row>
    <row r="7" spans="1:5" x14ac:dyDescent="0.2">
      <c r="A7" s="6"/>
      <c r="B7" s="63" t="s">
        <v>247</v>
      </c>
      <c r="C7" s="6"/>
      <c r="E7" s="24" t="s">
        <v>225</v>
      </c>
    </row>
    <row r="8" spans="1:5" x14ac:dyDescent="0.2">
      <c r="A8" s="3"/>
      <c r="B8" s="3"/>
      <c r="C8" s="3"/>
      <c r="E8" s="3"/>
    </row>
    <row r="9" spans="1:5" x14ac:dyDescent="0.2">
      <c r="A9" s="3"/>
      <c r="B9" s="3"/>
      <c r="C9" s="3"/>
      <c r="E9" s="3"/>
    </row>
    <row r="10" spans="1:5" ht="13.5" customHeight="1" x14ac:dyDescent="0.2">
      <c r="A10" s="4"/>
      <c r="B10" s="3"/>
      <c r="C10" s="19" t="s">
        <v>93</v>
      </c>
    </row>
    <row r="12" spans="1:5" x14ac:dyDescent="0.2">
      <c r="C12" s="19" t="s">
        <v>91</v>
      </c>
    </row>
    <row r="13" spans="1:5" x14ac:dyDescent="0.2">
      <c r="A13" s="3"/>
      <c r="B13" s="3" t="s">
        <v>92</v>
      </c>
      <c r="C13" s="3"/>
      <c r="D13" s="3"/>
      <c r="E13" s="3"/>
    </row>
    <row r="14" spans="1:5" x14ac:dyDescent="0.2">
      <c r="B14" s="1"/>
      <c r="C14" s="28" t="s">
        <v>231</v>
      </c>
      <c r="D14" s="28"/>
      <c r="E14" s="1"/>
    </row>
    <row r="15" spans="1:5" x14ac:dyDescent="0.2">
      <c r="C15" s="19" t="s">
        <v>228</v>
      </c>
    </row>
    <row r="16" spans="1:5" x14ac:dyDescent="0.2">
      <c r="C16" s="29" t="s">
        <v>226</v>
      </c>
    </row>
    <row r="18" spans="1:5" x14ac:dyDescent="0.2">
      <c r="B18" t="s">
        <v>94</v>
      </c>
    </row>
    <row r="20" spans="1:5" x14ac:dyDescent="0.2">
      <c r="A20" t="s">
        <v>105</v>
      </c>
    </row>
    <row r="21" spans="1:5" x14ac:dyDescent="0.2">
      <c r="A21" t="s">
        <v>95</v>
      </c>
      <c r="C21" s="65"/>
      <c r="D21" s="65"/>
      <c r="E21" s="65"/>
    </row>
    <row r="22" spans="1:5" x14ac:dyDescent="0.2">
      <c r="A22" s="1"/>
      <c r="B22" s="30" t="s">
        <v>227</v>
      </c>
      <c r="C22" s="66"/>
      <c r="D22" s="66"/>
      <c r="E22" s="66"/>
    </row>
    <row r="23" spans="1:5" x14ac:dyDescent="0.2">
      <c r="A23" t="s">
        <v>96</v>
      </c>
      <c r="C23" s="86"/>
      <c r="D23" s="86"/>
      <c r="E23" s="86"/>
    </row>
    <row r="24" spans="1:5" x14ac:dyDescent="0.2">
      <c r="A24" s="1"/>
      <c r="B24" s="1"/>
      <c r="C24" s="66"/>
      <c r="D24" s="66"/>
      <c r="E24" s="66"/>
    </row>
    <row r="25" spans="1:5" x14ac:dyDescent="0.2">
      <c r="A25" s="6" t="s">
        <v>106</v>
      </c>
    </row>
    <row r="26" spans="1:5" x14ac:dyDescent="0.2">
      <c r="A26" s="6" t="s">
        <v>97</v>
      </c>
    </row>
    <row r="27" spans="1:5" x14ac:dyDescent="0.2">
      <c r="A27" s="6" t="s">
        <v>99</v>
      </c>
    </row>
    <row r="28" spans="1:5" x14ac:dyDescent="0.2">
      <c r="A28" s="6" t="s">
        <v>98</v>
      </c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6" t="s">
        <v>107</v>
      </c>
    </row>
    <row r="31" spans="1:5" x14ac:dyDescent="0.2">
      <c r="A31" s="6" t="s">
        <v>100</v>
      </c>
    </row>
    <row r="33" spans="1:5" x14ac:dyDescent="0.2">
      <c r="A33" s="7"/>
      <c r="B33" s="7" t="s">
        <v>101</v>
      </c>
      <c r="C33" s="9" t="s">
        <v>102</v>
      </c>
      <c r="D33" s="32" t="s">
        <v>103</v>
      </c>
      <c r="E33" s="32" t="s">
        <v>104</v>
      </c>
    </row>
    <row r="34" spans="1:5" x14ac:dyDescent="0.2">
      <c r="A34" s="7">
        <v>1</v>
      </c>
      <c r="B34" s="7" t="s">
        <v>220</v>
      </c>
      <c r="C34" s="31" t="s">
        <v>233</v>
      </c>
      <c r="D34" s="32">
        <v>2015</v>
      </c>
      <c r="E34" s="32" t="s">
        <v>232</v>
      </c>
    </row>
    <row r="35" spans="1:5" ht="38.25" x14ac:dyDescent="0.2">
      <c r="A35" s="7">
        <v>2</v>
      </c>
      <c r="B35" s="25" t="s">
        <v>216</v>
      </c>
      <c r="C35" s="47" t="s">
        <v>1</v>
      </c>
      <c r="D35" s="43">
        <v>41100</v>
      </c>
      <c r="E35" s="32" t="s">
        <v>232</v>
      </c>
    </row>
    <row r="36" spans="1:5" ht="25.5" x14ac:dyDescent="0.2">
      <c r="A36" s="7">
        <v>3</v>
      </c>
      <c r="B36" s="25" t="s">
        <v>218</v>
      </c>
      <c r="C36" s="47" t="s">
        <v>234</v>
      </c>
      <c r="D36" s="43">
        <v>41284</v>
      </c>
      <c r="E36" s="32" t="s">
        <v>232</v>
      </c>
    </row>
    <row r="37" spans="1:5" x14ac:dyDescent="0.2">
      <c r="A37" s="7">
        <v>4</v>
      </c>
      <c r="B37" s="25" t="s">
        <v>217</v>
      </c>
      <c r="C37" s="47" t="s">
        <v>65</v>
      </c>
      <c r="D37" s="43">
        <v>42306</v>
      </c>
      <c r="E37" s="32" t="s">
        <v>232</v>
      </c>
    </row>
    <row r="39" spans="1:5" x14ac:dyDescent="0.2">
      <c r="A39" t="s">
        <v>108</v>
      </c>
    </row>
    <row r="40" spans="1:5" x14ac:dyDescent="0.2">
      <c r="B40" t="s">
        <v>109</v>
      </c>
    </row>
    <row r="42" spans="1:5" ht="24" customHeight="1" x14ac:dyDescent="0.2">
      <c r="A42" s="3"/>
      <c r="B42" s="7" t="s">
        <v>113</v>
      </c>
      <c r="C42" s="50" t="s">
        <v>2</v>
      </c>
      <c r="D42" s="50" t="s">
        <v>3</v>
      </c>
      <c r="E42" s="26" t="s">
        <v>110</v>
      </c>
    </row>
    <row r="43" spans="1:5" ht="45" customHeight="1" x14ac:dyDescent="0.2">
      <c r="A43" s="3"/>
      <c r="B43" s="8" t="s">
        <v>210</v>
      </c>
      <c r="C43" s="32">
        <v>48.74</v>
      </c>
      <c r="D43" s="32">
        <v>44.36</v>
      </c>
      <c r="E43" s="33"/>
    </row>
    <row r="44" spans="1:5" x14ac:dyDescent="0.2">
      <c r="A44" s="3"/>
      <c r="B44" s="33" t="s">
        <v>221</v>
      </c>
      <c r="C44" s="32">
        <v>1</v>
      </c>
      <c r="D44" s="32">
        <v>1</v>
      </c>
      <c r="E44" s="33"/>
    </row>
    <row r="45" spans="1:5" ht="13.5" customHeight="1" x14ac:dyDescent="0.2">
      <c r="A45" s="3"/>
      <c r="B45" s="33" t="s">
        <v>222</v>
      </c>
      <c r="C45" s="32">
        <v>2</v>
      </c>
      <c r="D45" s="32">
        <v>2</v>
      </c>
      <c r="E45" s="33"/>
    </row>
    <row r="46" spans="1:5" ht="55.5" customHeight="1" x14ac:dyDescent="0.2">
      <c r="A46" s="3"/>
      <c r="B46" s="33" t="s">
        <v>223</v>
      </c>
      <c r="C46" s="32">
        <f>29.94+3.5</f>
        <v>33.44</v>
      </c>
      <c r="D46" s="32">
        <f>26.56+2.5</f>
        <v>29.06</v>
      </c>
      <c r="E46" s="54" t="s">
        <v>17</v>
      </c>
    </row>
    <row r="47" spans="1:5" ht="17.25" customHeight="1" x14ac:dyDescent="0.2">
      <c r="A47" s="3"/>
      <c r="B47" s="33" t="s">
        <v>224</v>
      </c>
      <c r="C47" s="32">
        <f>C43-C44-C45-C46</f>
        <v>12.300000000000004</v>
      </c>
      <c r="D47" s="32">
        <f>D43-D44-D45-D46</f>
        <v>12.3</v>
      </c>
      <c r="E47" s="33"/>
    </row>
    <row r="48" spans="1:5" ht="39" customHeight="1" x14ac:dyDescent="0.2">
      <c r="A48" s="3"/>
      <c r="B48" s="8" t="s">
        <v>211</v>
      </c>
      <c r="C48" s="40">
        <v>15583.548664944014</v>
      </c>
      <c r="D48" s="40">
        <v>17521.224307417338</v>
      </c>
      <c r="E48" s="83"/>
    </row>
    <row r="49" spans="1:5" x14ac:dyDescent="0.2">
      <c r="A49" s="3"/>
      <c r="B49" s="7" t="s">
        <v>111</v>
      </c>
      <c r="C49" s="40"/>
      <c r="D49" s="40"/>
      <c r="E49" s="84"/>
    </row>
    <row r="50" spans="1:5" x14ac:dyDescent="0.2">
      <c r="A50" s="3"/>
      <c r="B50" s="33" t="s">
        <v>221</v>
      </c>
      <c r="C50" s="40">
        <v>31466.666666666668</v>
      </c>
      <c r="D50" s="40">
        <v>31041.666666666668</v>
      </c>
      <c r="E50" s="84"/>
    </row>
    <row r="51" spans="1:5" x14ac:dyDescent="0.2">
      <c r="A51" s="3"/>
      <c r="B51" s="33" t="s">
        <v>222</v>
      </c>
      <c r="C51" s="40">
        <v>21500</v>
      </c>
      <c r="D51" s="40">
        <v>22233.333333333332</v>
      </c>
      <c r="E51" s="84"/>
    </row>
    <row r="52" spans="1:5" x14ac:dyDescent="0.2">
      <c r="A52" s="3"/>
      <c r="B52" s="33" t="s">
        <v>223</v>
      </c>
      <c r="C52" s="40">
        <v>18725.362318840576</v>
      </c>
      <c r="D52" s="40">
        <v>21899.16286149163</v>
      </c>
      <c r="E52" s="84"/>
    </row>
    <row r="53" spans="1:5" x14ac:dyDescent="0.2">
      <c r="A53" s="3"/>
      <c r="B53" s="33" t="s">
        <v>224</v>
      </c>
      <c r="C53" s="40">
        <v>7711.2860892388462</v>
      </c>
      <c r="D53" s="40">
        <v>7938.8440860215051</v>
      </c>
      <c r="E53" s="85"/>
    </row>
    <row r="55" spans="1:5" x14ac:dyDescent="0.2">
      <c r="A55" s="35"/>
      <c r="B55" s="35" t="s">
        <v>235</v>
      </c>
      <c r="C55" s="35"/>
      <c r="D55" s="35"/>
      <c r="E55" s="35"/>
    </row>
    <row r="57" spans="1:5" ht="63.75" x14ac:dyDescent="0.2">
      <c r="A57" s="8" t="s">
        <v>112</v>
      </c>
      <c r="B57" s="9" t="s">
        <v>113</v>
      </c>
      <c r="C57" s="44" t="s">
        <v>4</v>
      </c>
      <c r="D57" s="44" t="s">
        <v>5</v>
      </c>
      <c r="E57" s="10" t="s">
        <v>88</v>
      </c>
    </row>
    <row r="58" spans="1:5" ht="25.5" x14ac:dyDescent="0.2">
      <c r="A58" s="11" t="s">
        <v>114</v>
      </c>
      <c r="B58" s="25" t="s">
        <v>115</v>
      </c>
      <c r="C58" s="40">
        <v>20065816.66</v>
      </c>
      <c r="D58" s="40">
        <v>19066015.699999999</v>
      </c>
      <c r="E58" s="42">
        <f>IF(D58&gt;0,C58/D58-1,0)</f>
        <v>5.2438903635225742E-2</v>
      </c>
    </row>
    <row r="59" spans="1:5" ht="25.5" x14ac:dyDescent="0.2">
      <c r="A59" s="7"/>
      <c r="B59" s="8" t="s">
        <v>116</v>
      </c>
      <c r="C59" s="40">
        <v>5492214.7300000004</v>
      </c>
      <c r="D59" s="40">
        <v>5455540.29</v>
      </c>
      <c r="E59" s="42">
        <f t="shared" ref="E59:E103" si="0">IF(D59&gt;0,C59/D59-1,0)</f>
        <v>6.7224212544492179E-3</v>
      </c>
    </row>
    <row r="60" spans="1:5" ht="25.5" x14ac:dyDescent="0.2">
      <c r="A60" s="7" t="s">
        <v>117</v>
      </c>
      <c r="B60" s="25" t="s">
        <v>236</v>
      </c>
      <c r="C60" s="40">
        <v>0</v>
      </c>
      <c r="D60" s="40">
        <v>0</v>
      </c>
      <c r="E60" s="42">
        <f t="shared" si="0"/>
        <v>0</v>
      </c>
    </row>
    <row r="61" spans="1:5" ht="38.25" x14ac:dyDescent="0.2">
      <c r="A61" s="7" t="s">
        <v>118</v>
      </c>
      <c r="B61" s="25" t="s">
        <v>237</v>
      </c>
      <c r="C61" s="36">
        <f>SUM(C63:C74)</f>
        <v>0</v>
      </c>
      <c r="D61" s="36">
        <f>SUM(D63:D74)</f>
        <v>67004.87</v>
      </c>
      <c r="E61" s="42">
        <f t="shared" si="0"/>
        <v>-1</v>
      </c>
    </row>
    <row r="62" spans="1:5" x14ac:dyDescent="0.2">
      <c r="A62" s="7"/>
      <c r="B62" s="8" t="s">
        <v>111</v>
      </c>
      <c r="C62" s="40"/>
      <c r="D62" s="40"/>
      <c r="E62" s="42">
        <f t="shared" si="0"/>
        <v>0</v>
      </c>
    </row>
    <row r="63" spans="1:5" ht="38.25" x14ac:dyDescent="0.2">
      <c r="A63" s="7"/>
      <c r="B63" s="25" t="s">
        <v>238</v>
      </c>
      <c r="C63" s="40">
        <v>0</v>
      </c>
      <c r="D63" s="40">
        <v>67004.87</v>
      </c>
      <c r="E63" s="42">
        <f t="shared" si="0"/>
        <v>-1</v>
      </c>
    </row>
    <row r="64" spans="1:5" x14ac:dyDescent="0.2">
      <c r="A64" s="7"/>
      <c r="B64" s="8" t="s">
        <v>119</v>
      </c>
      <c r="C64" s="40">
        <v>0</v>
      </c>
      <c r="D64" s="40">
        <v>0</v>
      </c>
      <c r="E64" s="42">
        <f t="shared" si="0"/>
        <v>0</v>
      </c>
    </row>
    <row r="65" spans="1:5" x14ac:dyDescent="0.2">
      <c r="A65" s="7"/>
      <c r="B65" s="8" t="s">
        <v>212</v>
      </c>
      <c r="C65" s="40"/>
      <c r="D65" s="40"/>
      <c r="E65" s="42">
        <f t="shared" si="0"/>
        <v>0</v>
      </c>
    </row>
    <row r="66" spans="1:5" x14ac:dyDescent="0.2">
      <c r="A66" s="7"/>
      <c r="B66" s="8" t="s">
        <v>120</v>
      </c>
      <c r="C66" s="40"/>
      <c r="D66" s="40"/>
      <c r="E66" s="42">
        <f t="shared" si="0"/>
        <v>0</v>
      </c>
    </row>
    <row r="67" spans="1:5" ht="25.5" x14ac:dyDescent="0.2">
      <c r="A67" s="7"/>
      <c r="B67" s="25" t="s">
        <v>239</v>
      </c>
      <c r="C67" s="40"/>
      <c r="D67" s="40"/>
      <c r="E67" s="42">
        <f t="shared" si="0"/>
        <v>0</v>
      </c>
    </row>
    <row r="68" spans="1:5" ht="25.5" x14ac:dyDescent="0.2">
      <c r="A68" s="7"/>
      <c r="B68" s="25" t="s">
        <v>18</v>
      </c>
      <c r="C68" s="40"/>
      <c r="D68" s="40"/>
      <c r="E68" s="42">
        <f t="shared" si="0"/>
        <v>0</v>
      </c>
    </row>
    <row r="69" spans="1:5" x14ac:dyDescent="0.2">
      <c r="A69" s="7"/>
      <c r="B69" s="8" t="s">
        <v>121</v>
      </c>
      <c r="C69" s="40"/>
      <c r="D69" s="40"/>
      <c r="E69" s="42">
        <f t="shared" si="0"/>
        <v>0</v>
      </c>
    </row>
    <row r="70" spans="1:5" ht="25.5" x14ac:dyDescent="0.2">
      <c r="A70" s="7"/>
      <c r="B70" s="25" t="s">
        <v>19</v>
      </c>
      <c r="C70" s="40"/>
      <c r="D70" s="40"/>
      <c r="E70" s="42">
        <f t="shared" si="0"/>
        <v>0</v>
      </c>
    </row>
    <row r="71" spans="1:5" x14ac:dyDescent="0.2">
      <c r="A71" s="7"/>
      <c r="B71" s="8" t="s">
        <v>122</v>
      </c>
      <c r="C71" s="40"/>
      <c r="D71" s="40"/>
      <c r="E71" s="42">
        <f t="shared" si="0"/>
        <v>0</v>
      </c>
    </row>
    <row r="72" spans="1:5" ht="25.5" x14ac:dyDescent="0.2">
      <c r="A72" s="7"/>
      <c r="B72" s="8" t="s">
        <v>123</v>
      </c>
      <c r="C72" s="40"/>
      <c r="D72" s="40"/>
      <c r="E72" s="42">
        <f t="shared" si="0"/>
        <v>0</v>
      </c>
    </row>
    <row r="73" spans="1:5" ht="25.5" x14ac:dyDescent="0.2">
      <c r="A73" s="7"/>
      <c r="B73" s="8" t="s">
        <v>124</v>
      </c>
      <c r="C73" s="40"/>
      <c r="D73" s="40"/>
      <c r="E73" s="42">
        <f t="shared" si="0"/>
        <v>0</v>
      </c>
    </row>
    <row r="74" spans="1:5" x14ac:dyDescent="0.2">
      <c r="A74" s="7"/>
      <c r="B74" s="8" t="s">
        <v>125</v>
      </c>
      <c r="C74" s="40"/>
      <c r="D74" s="40"/>
      <c r="E74" s="42">
        <f t="shared" si="0"/>
        <v>0</v>
      </c>
    </row>
    <row r="75" spans="1:5" ht="38.25" x14ac:dyDescent="0.2">
      <c r="A75" s="7" t="s">
        <v>126</v>
      </c>
      <c r="B75" s="25" t="s">
        <v>20</v>
      </c>
      <c r="C75" s="36">
        <f>SUM(C77,C93:C94)</f>
        <v>3619271.13</v>
      </c>
      <c r="D75" s="36">
        <f>SUM(D77,D93:D94)</f>
        <v>2855791.68</v>
      </c>
      <c r="E75" s="42">
        <f t="shared" si="0"/>
        <v>0.26734423779818539</v>
      </c>
    </row>
    <row r="76" spans="1:5" x14ac:dyDescent="0.2">
      <c r="A76" s="7"/>
      <c r="B76" s="8" t="s">
        <v>111</v>
      </c>
      <c r="C76" s="34"/>
      <c r="D76" s="34"/>
      <c r="E76" s="42">
        <f t="shared" si="0"/>
        <v>0</v>
      </c>
    </row>
    <row r="77" spans="1:5" ht="25.5" x14ac:dyDescent="0.2">
      <c r="A77" s="7"/>
      <c r="B77" s="8" t="s">
        <v>127</v>
      </c>
      <c r="C77" s="36">
        <f>SUM(C79:C92)</f>
        <v>3619271.13</v>
      </c>
      <c r="D77" s="36">
        <f>SUM(D79:D92)</f>
        <v>2855791.68</v>
      </c>
      <c r="E77" s="42">
        <f t="shared" si="0"/>
        <v>0.26734423779818539</v>
      </c>
    </row>
    <row r="78" spans="1:5" x14ac:dyDescent="0.2">
      <c r="A78" s="7"/>
      <c r="B78" s="8" t="s">
        <v>111</v>
      </c>
      <c r="C78" s="40"/>
      <c r="D78" s="40"/>
      <c r="E78" s="42">
        <f t="shared" si="0"/>
        <v>0</v>
      </c>
    </row>
    <row r="79" spans="1:5" x14ac:dyDescent="0.2">
      <c r="A79" s="7"/>
      <c r="B79" s="8" t="s">
        <v>128</v>
      </c>
      <c r="C79" s="40">
        <v>172516.51</v>
      </c>
      <c r="D79" s="40">
        <v>165185.48000000001</v>
      </c>
      <c r="E79" s="42">
        <f>IF(D79&gt;0,C79/D79-1,0)</f>
        <v>4.4380595679474943E-2</v>
      </c>
    </row>
    <row r="80" spans="1:5" x14ac:dyDescent="0.2">
      <c r="A80" s="7"/>
      <c r="B80" s="8" t="s">
        <v>129</v>
      </c>
      <c r="C80" s="40">
        <v>50</v>
      </c>
      <c r="D80" s="40"/>
      <c r="E80" s="42">
        <f t="shared" si="0"/>
        <v>0</v>
      </c>
    </row>
    <row r="81" spans="1:5" ht="25.5" x14ac:dyDescent="0.2">
      <c r="A81" s="7"/>
      <c r="B81" s="25" t="s">
        <v>21</v>
      </c>
      <c r="C81" s="40">
        <v>208602.1</v>
      </c>
      <c r="D81" s="40">
        <v>191297.97</v>
      </c>
      <c r="E81" s="42">
        <f t="shared" si="0"/>
        <v>9.0456422511958623E-2</v>
      </c>
    </row>
    <row r="82" spans="1:5" x14ac:dyDescent="0.2">
      <c r="A82" s="7"/>
      <c r="B82" s="8" t="s">
        <v>119</v>
      </c>
      <c r="C82" s="40">
        <v>0</v>
      </c>
      <c r="D82" s="40">
        <v>0</v>
      </c>
      <c r="E82" s="42">
        <f t="shared" si="0"/>
        <v>0</v>
      </c>
    </row>
    <row r="83" spans="1:5" x14ac:dyDescent="0.2">
      <c r="A83" s="7"/>
      <c r="B83" s="8" t="s">
        <v>212</v>
      </c>
      <c r="C83" s="40">
        <v>0</v>
      </c>
      <c r="D83" s="40">
        <v>20500</v>
      </c>
      <c r="E83" s="42">
        <f t="shared" si="0"/>
        <v>-1</v>
      </c>
    </row>
    <row r="84" spans="1:5" x14ac:dyDescent="0.2">
      <c r="A84" s="7"/>
      <c r="B84" s="8" t="s">
        <v>120</v>
      </c>
      <c r="C84" s="40">
        <v>72969.119999999995</v>
      </c>
      <c r="D84" s="40">
        <v>808027.81</v>
      </c>
      <c r="E84" s="42">
        <f t="shared" si="0"/>
        <v>-0.90969479132160069</v>
      </c>
    </row>
    <row r="85" spans="1:5" ht="25.5" x14ac:dyDescent="0.2">
      <c r="A85" s="7"/>
      <c r="B85" s="25" t="s">
        <v>22</v>
      </c>
      <c r="C85" s="40"/>
      <c r="D85" s="40"/>
      <c r="E85" s="42">
        <f t="shared" si="0"/>
        <v>0</v>
      </c>
    </row>
    <row r="86" spans="1:5" ht="25.5" x14ac:dyDescent="0.2">
      <c r="A86" s="7"/>
      <c r="B86" s="25" t="s">
        <v>23</v>
      </c>
      <c r="C86" s="40">
        <v>548586.78</v>
      </c>
      <c r="D86" s="40">
        <v>544887.56000000006</v>
      </c>
      <c r="E86" s="42">
        <f t="shared" si="0"/>
        <v>6.7889602765016654E-3</v>
      </c>
    </row>
    <row r="87" spans="1:5" x14ac:dyDescent="0.2">
      <c r="A87" s="7"/>
      <c r="B87" s="8" t="s">
        <v>121</v>
      </c>
      <c r="C87" s="40">
        <v>1192717.1399999999</v>
      </c>
      <c r="D87" s="40">
        <v>1022755.7</v>
      </c>
      <c r="E87" s="42">
        <f t="shared" si="0"/>
        <v>0.16617990004846694</v>
      </c>
    </row>
    <row r="88" spans="1:5" ht="25.5" x14ac:dyDescent="0.2">
      <c r="A88" s="7"/>
      <c r="B88" s="8" t="s">
        <v>130</v>
      </c>
      <c r="C88" s="40"/>
      <c r="D88" s="40"/>
      <c r="E88" s="42">
        <f t="shared" si="0"/>
        <v>0</v>
      </c>
    </row>
    <row r="89" spans="1:5" ht="25.5" x14ac:dyDescent="0.2">
      <c r="A89" s="7"/>
      <c r="B89" s="8" t="s">
        <v>124</v>
      </c>
      <c r="C89" s="40">
        <v>71280</v>
      </c>
      <c r="D89" s="40">
        <v>71280</v>
      </c>
      <c r="E89" s="42">
        <f t="shared" si="0"/>
        <v>0</v>
      </c>
    </row>
    <row r="90" spans="1:5" ht="38.25" x14ac:dyDescent="0.2">
      <c r="A90" s="7"/>
      <c r="B90" s="25" t="s">
        <v>24</v>
      </c>
      <c r="C90" s="40"/>
      <c r="D90" s="40"/>
      <c r="E90" s="42">
        <f t="shared" si="0"/>
        <v>0</v>
      </c>
    </row>
    <row r="91" spans="1:5" ht="25.5" x14ac:dyDescent="0.2">
      <c r="A91" s="7"/>
      <c r="B91" s="25" t="s">
        <v>25</v>
      </c>
      <c r="C91" s="40"/>
      <c r="D91" s="40"/>
      <c r="E91" s="42">
        <f t="shared" si="0"/>
        <v>0</v>
      </c>
    </row>
    <row r="92" spans="1:5" x14ac:dyDescent="0.2">
      <c r="A92" s="7"/>
      <c r="B92" s="8" t="s">
        <v>131</v>
      </c>
      <c r="C92" s="40">
        <v>1352549.48</v>
      </c>
      <c r="D92" s="40">
        <v>31857.16</v>
      </c>
      <c r="E92" s="42">
        <f t="shared" si="0"/>
        <v>41.45668728788128</v>
      </c>
    </row>
    <row r="93" spans="1:5" ht="25.5" x14ac:dyDescent="0.2">
      <c r="A93" s="7"/>
      <c r="B93" s="8" t="s">
        <v>132</v>
      </c>
      <c r="C93" s="40"/>
      <c r="D93" s="40"/>
      <c r="E93" s="42">
        <f t="shared" si="0"/>
        <v>0</v>
      </c>
    </row>
    <row r="94" spans="1:5" ht="25.5" x14ac:dyDescent="0.2">
      <c r="A94" s="7"/>
      <c r="B94" s="8" t="s">
        <v>133</v>
      </c>
      <c r="C94" s="40"/>
      <c r="D94" s="40"/>
      <c r="E94" s="42">
        <f t="shared" si="0"/>
        <v>0</v>
      </c>
    </row>
    <row r="95" spans="1:5" ht="76.5" x14ac:dyDescent="0.2">
      <c r="A95" s="7" t="s">
        <v>134</v>
      </c>
      <c r="B95" s="25" t="s">
        <v>26</v>
      </c>
      <c r="C95" s="36">
        <f>SUM(C97:C98)</f>
        <v>183729.69</v>
      </c>
      <c r="D95" s="36">
        <f>SUM(D97:D98)</f>
        <v>23036</v>
      </c>
      <c r="E95" s="42">
        <f t="shared" si="0"/>
        <v>6.9757635874283732</v>
      </c>
    </row>
    <row r="96" spans="1:5" x14ac:dyDescent="0.2">
      <c r="A96" s="7"/>
      <c r="B96" s="8" t="s">
        <v>111</v>
      </c>
      <c r="C96" s="40"/>
      <c r="D96" s="40"/>
      <c r="E96" s="42">
        <f t="shared" si="0"/>
        <v>0</v>
      </c>
    </row>
    <row r="97" spans="1:6" ht="38.25" x14ac:dyDescent="0.2">
      <c r="A97" s="7"/>
      <c r="B97" s="45" t="s">
        <v>89</v>
      </c>
      <c r="C97" s="40">
        <v>25088</v>
      </c>
      <c r="D97" s="40">
        <v>23036</v>
      </c>
      <c r="E97" s="42">
        <f t="shared" si="0"/>
        <v>8.9077964924465958E-2</v>
      </c>
    </row>
    <row r="98" spans="1:6" ht="89.25" x14ac:dyDescent="0.2">
      <c r="A98" s="7"/>
      <c r="B98" s="41" t="s">
        <v>6</v>
      </c>
      <c r="C98" s="40">
        <v>158641.69</v>
      </c>
      <c r="D98" s="40"/>
      <c r="E98" s="42">
        <f t="shared" si="0"/>
        <v>0</v>
      </c>
    </row>
    <row r="99" spans="1:6" ht="63.75" x14ac:dyDescent="0.2">
      <c r="A99" s="7" t="s">
        <v>135</v>
      </c>
      <c r="B99" s="12" t="s">
        <v>27</v>
      </c>
      <c r="C99" s="36">
        <f>SUM(C101:C103)</f>
        <v>601461.34</v>
      </c>
      <c r="D99" s="36">
        <f>SUM(D101:D103)</f>
        <v>56421.599999999999</v>
      </c>
      <c r="E99" s="42">
        <f t="shared" si="0"/>
        <v>9.6601255547520797</v>
      </c>
    </row>
    <row r="100" spans="1:6" x14ac:dyDescent="0.2">
      <c r="A100" s="7"/>
      <c r="B100" s="8" t="s">
        <v>111</v>
      </c>
      <c r="C100" s="40"/>
      <c r="D100" s="40"/>
      <c r="E100" s="42">
        <f t="shared" si="0"/>
        <v>0</v>
      </c>
    </row>
    <row r="101" spans="1:6" x14ac:dyDescent="0.2">
      <c r="A101" s="7"/>
      <c r="B101" s="25" t="s">
        <v>28</v>
      </c>
      <c r="C101" s="40">
        <v>590811.74</v>
      </c>
      <c r="D101" s="40">
        <v>52966</v>
      </c>
      <c r="E101" s="42">
        <f t="shared" si="0"/>
        <v>10.15454706793037</v>
      </c>
    </row>
    <row r="102" spans="1:6" x14ac:dyDescent="0.2">
      <c r="A102" s="7"/>
      <c r="B102" s="8" t="s">
        <v>29</v>
      </c>
      <c r="C102" s="40"/>
      <c r="D102" s="40"/>
      <c r="E102" s="42">
        <f t="shared" si="0"/>
        <v>0</v>
      </c>
    </row>
    <row r="103" spans="1:6" ht="25.5" x14ac:dyDescent="0.2">
      <c r="A103" s="7"/>
      <c r="B103" s="8" t="s">
        <v>30</v>
      </c>
      <c r="C103" s="40">
        <v>10649.6</v>
      </c>
      <c r="D103" s="40">
        <v>3455.6</v>
      </c>
      <c r="E103" s="42">
        <f t="shared" si="0"/>
        <v>2.0818381757147821</v>
      </c>
    </row>
    <row r="106" spans="1:6" x14ac:dyDescent="0.2">
      <c r="A106" t="s">
        <v>31</v>
      </c>
      <c r="B106" s="13" t="s">
        <v>32</v>
      </c>
    </row>
    <row r="107" spans="1:6" x14ac:dyDescent="0.2">
      <c r="B107" s="14" t="s">
        <v>136</v>
      </c>
    </row>
    <row r="108" spans="1:6" x14ac:dyDescent="0.2">
      <c r="B108" s="14" t="s">
        <v>137</v>
      </c>
      <c r="C108" s="1"/>
      <c r="D108" s="1"/>
      <c r="E108" s="1"/>
      <c r="F108" t="s">
        <v>138</v>
      </c>
    </row>
    <row r="109" spans="1:6" x14ac:dyDescent="0.2">
      <c r="A109" t="s">
        <v>33</v>
      </c>
      <c r="B109" t="s">
        <v>34</v>
      </c>
      <c r="D109" s="5"/>
      <c r="E109" s="5"/>
    </row>
    <row r="110" spans="1:6" x14ac:dyDescent="0.2">
      <c r="B110" t="s">
        <v>139</v>
      </c>
      <c r="C110" s="1"/>
      <c r="D110" s="1"/>
      <c r="E110" s="1"/>
    </row>
    <row r="111" spans="1:6" x14ac:dyDescent="0.2">
      <c r="B111" s="1"/>
      <c r="C111" s="1"/>
      <c r="D111" s="1"/>
      <c r="E111" s="1"/>
    </row>
    <row r="112" spans="1:6" x14ac:dyDescent="0.2">
      <c r="B112" s="5"/>
      <c r="C112" s="5"/>
      <c r="D112" s="5"/>
      <c r="E112" s="5"/>
    </row>
    <row r="113" spans="1:6" x14ac:dyDescent="0.2">
      <c r="A113" s="35" t="s">
        <v>35</v>
      </c>
      <c r="B113" s="6" t="s">
        <v>36</v>
      </c>
      <c r="D113" s="53">
        <v>2072831.63</v>
      </c>
      <c r="E113" s="35" t="s">
        <v>140</v>
      </c>
      <c r="F113" s="35"/>
    </row>
    <row r="114" spans="1:6" x14ac:dyDescent="0.2">
      <c r="B114" s="6" t="s">
        <v>213</v>
      </c>
      <c r="C114" s="1"/>
      <c r="D114" s="1"/>
      <c r="E114" s="1"/>
    </row>
    <row r="115" spans="1:6" x14ac:dyDescent="0.2">
      <c r="B115" s="27" t="s">
        <v>87</v>
      </c>
      <c r="C115" s="1"/>
      <c r="D115" s="1"/>
      <c r="E115" s="1"/>
    </row>
    <row r="116" spans="1:6" x14ac:dyDescent="0.2">
      <c r="B116" s="5"/>
      <c r="C116" s="5"/>
      <c r="D116" s="5"/>
      <c r="E116" s="5"/>
    </row>
    <row r="117" spans="1:6" x14ac:dyDescent="0.2">
      <c r="A117" t="s">
        <v>37</v>
      </c>
      <c r="B117" t="s">
        <v>38</v>
      </c>
    </row>
    <row r="118" spans="1:6" x14ac:dyDescent="0.2">
      <c r="B118" s="14" t="s">
        <v>141</v>
      </c>
    </row>
    <row r="120" spans="1:6" ht="12.75" customHeight="1" x14ac:dyDescent="0.2">
      <c r="B120" s="76" t="s">
        <v>142</v>
      </c>
      <c r="C120" s="78" t="s">
        <v>143</v>
      </c>
      <c r="D120" s="79"/>
      <c r="E120" s="80"/>
    </row>
    <row r="121" spans="1:6" x14ac:dyDescent="0.2">
      <c r="B121" s="77"/>
      <c r="C121" s="51" t="s">
        <v>9</v>
      </c>
      <c r="D121" s="51" t="s">
        <v>10</v>
      </c>
      <c r="E121" s="51" t="s">
        <v>11</v>
      </c>
    </row>
    <row r="122" spans="1:6" ht="25.5" x14ac:dyDescent="0.2">
      <c r="B122" s="8" t="s">
        <v>90</v>
      </c>
      <c r="C122" s="46">
        <v>600</v>
      </c>
      <c r="D122" s="46">
        <v>600</v>
      </c>
      <c r="E122" s="46">
        <v>600</v>
      </c>
      <c r="F122" s="35"/>
    </row>
    <row r="123" spans="1:6" ht="25.5" x14ac:dyDescent="0.2">
      <c r="B123" s="52" t="s">
        <v>12</v>
      </c>
      <c r="C123" s="46">
        <v>500</v>
      </c>
      <c r="D123" s="46">
        <v>500</v>
      </c>
      <c r="E123" s="46">
        <v>500</v>
      </c>
      <c r="F123" s="35"/>
    </row>
    <row r="124" spans="1:6" ht="51" customHeight="1" x14ac:dyDescent="0.2">
      <c r="B124" s="41" t="s">
        <v>13</v>
      </c>
      <c r="C124" s="46">
        <v>500</v>
      </c>
      <c r="D124" s="46">
        <v>500</v>
      </c>
      <c r="E124" s="46">
        <v>500</v>
      </c>
      <c r="F124" s="35"/>
    </row>
    <row r="126" spans="1:6" x14ac:dyDescent="0.2">
      <c r="A126" s="35" t="s">
        <v>39</v>
      </c>
      <c r="B126" t="s">
        <v>40</v>
      </c>
    </row>
    <row r="127" spans="1:6" x14ac:dyDescent="0.2">
      <c r="B127" t="s">
        <v>145</v>
      </c>
    </row>
    <row r="129" spans="1:55" ht="38.25" customHeight="1" x14ac:dyDescent="0.2">
      <c r="A129" s="41" t="s">
        <v>146</v>
      </c>
      <c r="B129" s="32" t="s">
        <v>147</v>
      </c>
      <c r="C129" s="57" t="s">
        <v>148</v>
      </c>
      <c r="D129" s="55" t="s">
        <v>240</v>
      </c>
      <c r="E129" s="44" t="s">
        <v>241</v>
      </c>
      <c r="F129" s="44" t="s">
        <v>242</v>
      </c>
      <c r="G129" s="26" t="s">
        <v>243</v>
      </c>
      <c r="H129" s="44" t="s">
        <v>244</v>
      </c>
      <c r="BC129" s="10" t="s">
        <v>149</v>
      </c>
    </row>
    <row r="130" spans="1:55" ht="28.5" customHeight="1" x14ac:dyDescent="0.2">
      <c r="A130" s="33">
        <v>1</v>
      </c>
      <c r="B130" s="56" t="s">
        <v>14</v>
      </c>
      <c r="C130" s="32" t="s">
        <v>16</v>
      </c>
      <c r="D130" s="58">
        <v>1</v>
      </c>
      <c r="E130" s="60">
        <v>1</v>
      </c>
      <c r="F130" s="60">
        <v>0.25</v>
      </c>
      <c r="G130" s="32" t="s">
        <v>45</v>
      </c>
      <c r="H130" s="32" t="s">
        <v>45</v>
      </c>
      <c r="BC130" s="9"/>
    </row>
    <row r="131" spans="1:55" ht="26.25" customHeight="1" x14ac:dyDescent="0.2">
      <c r="A131" s="33">
        <v>2</v>
      </c>
      <c r="B131" s="56" t="s">
        <v>15</v>
      </c>
      <c r="C131" s="9" t="s">
        <v>16</v>
      </c>
      <c r="D131" s="59">
        <v>1</v>
      </c>
      <c r="E131" s="37">
        <v>1</v>
      </c>
      <c r="F131" s="37">
        <v>0.25</v>
      </c>
      <c r="G131" s="7"/>
      <c r="H131" s="7"/>
      <c r="BC131" s="7"/>
    </row>
    <row r="133" spans="1:55" x14ac:dyDescent="0.2">
      <c r="A133" t="s">
        <v>41</v>
      </c>
      <c r="B133" t="s">
        <v>42</v>
      </c>
    </row>
    <row r="134" spans="1:55" x14ac:dyDescent="0.2">
      <c r="B134" t="s">
        <v>109</v>
      </c>
    </row>
    <row r="136" spans="1:55" ht="33" customHeight="1" x14ac:dyDescent="0.2">
      <c r="B136" s="10" t="s">
        <v>142</v>
      </c>
      <c r="C136" s="10" t="s">
        <v>150</v>
      </c>
      <c r="D136" s="10" t="s">
        <v>151</v>
      </c>
    </row>
    <row r="137" spans="1:55" ht="102" x14ac:dyDescent="0.2">
      <c r="B137" s="41" t="s">
        <v>73</v>
      </c>
      <c r="C137" s="32">
        <v>392</v>
      </c>
      <c r="D137" s="32">
        <v>0</v>
      </c>
    </row>
    <row r="138" spans="1:55" ht="25.5" x14ac:dyDescent="0.2">
      <c r="B138" s="8" t="s">
        <v>90</v>
      </c>
      <c r="C138" s="32">
        <v>24</v>
      </c>
      <c r="D138" s="32">
        <v>24</v>
      </c>
    </row>
    <row r="139" spans="1:55" ht="16.5" customHeight="1" x14ac:dyDescent="0.2">
      <c r="B139" s="33" t="s">
        <v>144</v>
      </c>
      <c r="C139" s="33"/>
      <c r="D139" s="33"/>
    </row>
    <row r="140" spans="1:55" ht="15.75" customHeight="1" x14ac:dyDescent="0.2">
      <c r="B140" s="6"/>
      <c r="C140" s="6"/>
      <c r="D140" s="6"/>
    </row>
    <row r="141" spans="1:55" x14ac:dyDescent="0.2">
      <c r="C141" s="35"/>
      <c r="D141" s="35"/>
    </row>
    <row r="142" spans="1:55" x14ac:dyDescent="0.2">
      <c r="A142" s="35" t="s">
        <v>43</v>
      </c>
      <c r="B142" t="s">
        <v>44</v>
      </c>
    </row>
    <row r="143" spans="1:55" x14ac:dyDescent="0.2">
      <c r="B143" t="s">
        <v>204</v>
      </c>
    </row>
    <row r="144" spans="1:55" ht="12.75" customHeight="1" x14ac:dyDescent="0.2"/>
    <row r="145" spans="1:6" ht="76.5" customHeight="1" x14ac:dyDescent="0.2">
      <c r="B145" s="10" t="s">
        <v>152</v>
      </c>
      <c r="C145" s="10" t="s">
        <v>153</v>
      </c>
      <c r="D145" s="10" t="s">
        <v>205</v>
      </c>
      <c r="E145" s="10" t="s">
        <v>154</v>
      </c>
    </row>
    <row r="146" spans="1:6" ht="14.25" customHeight="1" x14ac:dyDescent="0.2">
      <c r="B146" s="10"/>
      <c r="C146" s="10"/>
      <c r="D146" s="10"/>
      <c r="E146" s="10"/>
    </row>
    <row r="147" spans="1:6" ht="12.75" customHeight="1" x14ac:dyDescent="0.2">
      <c r="B147" s="9" t="s">
        <v>45</v>
      </c>
      <c r="C147" s="9" t="s">
        <v>45</v>
      </c>
      <c r="D147" s="9" t="s">
        <v>45</v>
      </c>
      <c r="E147" s="9" t="s">
        <v>45</v>
      </c>
    </row>
    <row r="149" spans="1:6" x14ac:dyDescent="0.2">
      <c r="B149" t="s">
        <v>155</v>
      </c>
      <c r="C149" s="5"/>
      <c r="D149" s="5"/>
      <c r="E149" s="5"/>
    </row>
    <row r="150" spans="1:6" x14ac:dyDescent="0.2">
      <c r="B150" s="1"/>
      <c r="C150" s="1"/>
      <c r="D150" s="1"/>
      <c r="E150" s="1"/>
    </row>
    <row r="151" spans="1:6" x14ac:dyDescent="0.2">
      <c r="A151" t="s">
        <v>46</v>
      </c>
      <c r="B151" t="s">
        <v>47</v>
      </c>
    </row>
    <row r="153" spans="1:6" ht="33.75" x14ac:dyDescent="0.2">
      <c r="A153" s="16" t="s">
        <v>48</v>
      </c>
      <c r="B153" s="10" t="s">
        <v>113</v>
      </c>
      <c r="C153" s="39" t="s">
        <v>156</v>
      </c>
      <c r="D153" s="10" t="s">
        <v>157</v>
      </c>
      <c r="E153" s="10" t="s">
        <v>158</v>
      </c>
      <c r="F153" s="10" t="s">
        <v>159</v>
      </c>
    </row>
    <row r="154" spans="1:6" ht="25.5" x14ac:dyDescent="0.2">
      <c r="A154" s="7" t="s">
        <v>49</v>
      </c>
      <c r="B154" s="8" t="s">
        <v>50</v>
      </c>
      <c r="C154" s="15" t="s">
        <v>160</v>
      </c>
      <c r="D154" s="36">
        <f>SUM(D156:D158,D162,D167)</f>
        <v>14873850.220000001</v>
      </c>
      <c r="E154" s="36">
        <f>SUM(E156:E158,E162,E167)</f>
        <v>14873649.560000001</v>
      </c>
      <c r="F154" s="38">
        <f>D154-E154</f>
        <v>200.66000000014901</v>
      </c>
    </row>
    <row r="155" spans="1:6" x14ac:dyDescent="0.2">
      <c r="A155" s="7"/>
      <c r="B155" s="8" t="s">
        <v>111</v>
      </c>
      <c r="C155" s="15" t="s">
        <v>160</v>
      </c>
      <c r="D155" s="40"/>
      <c r="E155" s="40"/>
      <c r="F155" s="38">
        <f t="shared" ref="F155:F218" si="1">D155-E155</f>
        <v>0</v>
      </c>
    </row>
    <row r="156" spans="1:6" ht="38.25" x14ac:dyDescent="0.2">
      <c r="A156" s="7" t="s">
        <v>51</v>
      </c>
      <c r="B156" s="8" t="s">
        <v>52</v>
      </c>
      <c r="C156" s="15" t="s">
        <v>160</v>
      </c>
      <c r="D156" s="40">
        <v>13392803.99</v>
      </c>
      <c r="E156" s="40">
        <v>13392803.99</v>
      </c>
      <c r="F156" s="38">
        <f t="shared" si="1"/>
        <v>0</v>
      </c>
    </row>
    <row r="157" spans="1:6" x14ac:dyDescent="0.2">
      <c r="A157" s="7" t="s">
        <v>53</v>
      </c>
      <c r="B157" s="8" t="s">
        <v>54</v>
      </c>
      <c r="C157" s="15" t="s">
        <v>160</v>
      </c>
      <c r="D157" s="40">
        <v>695854.54</v>
      </c>
      <c r="E157" s="40">
        <v>695654.54</v>
      </c>
      <c r="F157" s="38">
        <f t="shared" si="1"/>
        <v>200</v>
      </c>
    </row>
    <row r="158" spans="1:6" ht="132" customHeight="1" x14ac:dyDescent="0.2">
      <c r="A158" s="7" t="s">
        <v>55</v>
      </c>
      <c r="B158" s="25" t="s">
        <v>56</v>
      </c>
      <c r="C158" s="15" t="s">
        <v>160</v>
      </c>
      <c r="D158" s="36">
        <f>SUM(D160:D161)</f>
        <v>183729.69</v>
      </c>
      <c r="E158" s="36">
        <f>SUM(E160:E161)</f>
        <v>183729.69</v>
      </c>
      <c r="F158" s="38">
        <f t="shared" si="1"/>
        <v>0</v>
      </c>
    </row>
    <row r="159" spans="1:6" x14ac:dyDescent="0.2">
      <c r="A159" s="7"/>
      <c r="B159" s="8" t="s">
        <v>111</v>
      </c>
      <c r="C159" s="15" t="s">
        <v>160</v>
      </c>
      <c r="D159" s="40"/>
      <c r="E159" s="40"/>
      <c r="F159" s="38">
        <f t="shared" si="1"/>
        <v>0</v>
      </c>
    </row>
    <row r="160" spans="1:6" ht="38.25" x14ac:dyDescent="0.2">
      <c r="A160" s="7"/>
      <c r="B160" s="45" t="s">
        <v>89</v>
      </c>
      <c r="C160" s="15" t="s">
        <v>160</v>
      </c>
      <c r="D160" s="40">
        <v>25088</v>
      </c>
      <c r="E160" s="40">
        <v>25088</v>
      </c>
      <c r="F160" s="38">
        <f t="shared" si="1"/>
        <v>0</v>
      </c>
    </row>
    <row r="161" spans="1:6" ht="89.25" x14ac:dyDescent="0.2">
      <c r="A161" s="7"/>
      <c r="B161" s="41" t="s">
        <v>6</v>
      </c>
      <c r="C161" s="15" t="s">
        <v>160</v>
      </c>
      <c r="D161" s="40">
        <v>158641.69</v>
      </c>
      <c r="E161" s="40">
        <v>158641.69</v>
      </c>
      <c r="F161" s="38">
        <f t="shared" si="1"/>
        <v>0</v>
      </c>
    </row>
    <row r="162" spans="1:6" ht="38.25" x14ac:dyDescent="0.2">
      <c r="A162" s="7" t="s">
        <v>57</v>
      </c>
      <c r="B162" s="25" t="s">
        <v>58</v>
      </c>
      <c r="C162" s="15" t="s">
        <v>160</v>
      </c>
      <c r="D162" s="36">
        <f>SUM(D164:D166)</f>
        <v>601462</v>
      </c>
      <c r="E162" s="36">
        <f>SUM(E164:E166)</f>
        <v>601461.34</v>
      </c>
      <c r="F162" s="38">
        <f t="shared" si="1"/>
        <v>0.66000000003259629</v>
      </c>
    </row>
    <row r="163" spans="1:6" x14ac:dyDescent="0.2">
      <c r="A163" s="7"/>
      <c r="B163" s="8" t="s">
        <v>111</v>
      </c>
      <c r="C163" s="15" t="s">
        <v>160</v>
      </c>
      <c r="D163" s="40"/>
      <c r="E163" s="40"/>
      <c r="F163" s="38">
        <f t="shared" si="1"/>
        <v>0</v>
      </c>
    </row>
    <row r="164" spans="1:6" ht="13.5" customHeight="1" x14ac:dyDescent="0.2">
      <c r="A164" s="7"/>
      <c r="B164" s="8" t="s">
        <v>28</v>
      </c>
      <c r="C164" s="15" t="s">
        <v>160</v>
      </c>
      <c r="D164" s="40">
        <v>590812</v>
      </c>
      <c r="E164" s="40">
        <v>590811.74</v>
      </c>
      <c r="F164" s="38">
        <f t="shared" si="1"/>
        <v>0.26000000000931323</v>
      </c>
    </row>
    <row r="165" spans="1:6" x14ac:dyDescent="0.2">
      <c r="A165" s="7"/>
      <c r="B165" s="8" t="s">
        <v>74</v>
      </c>
      <c r="C165" s="15" t="s">
        <v>160</v>
      </c>
      <c r="D165" s="40"/>
      <c r="E165" s="40"/>
      <c r="F165" s="38">
        <f t="shared" si="1"/>
        <v>0</v>
      </c>
    </row>
    <row r="166" spans="1:6" ht="25.5" x14ac:dyDescent="0.2">
      <c r="A166" s="7"/>
      <c r="B166" s="8" t="s">
        <v>30</v>
      </c>
      <c r="C166" s="15"/>
      <c r="D166" s="40">
        <v>10650</v>
      </c>
      <c r="E166" s="40">
        <v>10649.6</v>
      </c>
      <c r="F166" s="38">
        <f t="shared" si="1"/>
        <v>0.3999999999996362</v>
      </c>
    </row>
    <row r="167" spans="1:6" ht="25.5" x14ac:dyDescent="0.2">
      <c r="A167" s="7" t="s">
        <v>59</v>
      </c>
      <c r="B167" s="25" t="s">
        <v>60</v>
      </c>
      <c r="C167" s="15" t="s">
        <v>160</v>
      </c>
      <c r="D167" s="40"/>
      <c r="E167" s="40"/>
      <c r="F167" s="38">
        <f t="shared" si="1"/>
        <v>0</v>
      </c>
    </row>
    <row r="168" spans="1:6" ht="38.25" x14ac:dyDescent="0.2">
      <c r="A168" s="7" t="s">
        <v>61</v>
      </c>
      <c r="B168" s="25" t="s">
        <v>62</v>
      </c>
      <c r="C168" s="15" t="s">
        <v>160</v>
      </c>
      <c r="D168" s="36">
        <f>SUM(D170,D189,D208)</f>
        <v>14873850.219999997</v>
      </c>
      <c r="E168" s="36">
        <f>SUM(E170,E189,E208)</f>
        <v>14849090.219999997</v>
      </c>
      <c r="F168" s="38">
        <f t="shared" si="1"/>
        <v>24760</v>
      </c>
    </row>
    <row r="169" spans="1:6" x14ac:dyDescent="0.2">
      <c r="A169" s="7"/>
      <c r="B169" s="8" t="s">
        <v>111</v>
      </c>
      <c r="C169" s="15" t="s">
        <v>160</v>
      </c>
      <c r="D169" s="34"/>
      <c r="E169" s="34"/>
      <c r="F169" s="38">
        <f t="shared" si="1"/>
        <v>0</v>
      </c>
    </row>
    <row r="170" spans="1:6" ht="63.75" x14ac:dyDescent="0.2">
      <c r="A170" s="7" t="s">
        <v>63</v>
      </c>
      <c r="B170" s="25" t="s">
        <v>64</v>
      </c>
      <c r="C170" s="15" t="s">
        <v>160</v>
      </c>
      <c r="D170" s="36">
        <f>SUM(D172:D188)</f>
        <v>13392803.989999998</v>
      </c>
      <c r="E170" s="36">
        <f>SUM(E172:E188)</f>
        <v>13392803.989999998</v>
      </c>
      <c r="F170" s="38">
        <f t="shared" si="1"/>
        <v>0</v>
      </c>
    </row>
    <row r="171" spans="1:6" x14ac:dyDescent="0.2">
      <c r="A171" s="7"/>
      <c r="B171" s="8" t="s">
        <v>111</v>
      </c>
      <c r="C171" s="15" t="s">
        <v>160</v>
      </c>
      <c r="D171" s="40"/>
      <c r="E171" s="40"/>
      <c r="F171" s="38">
        <f t="shared" si="1"/>
        <v>0</v>
      </c>
    </row>
    <row r="172" spans="1:6" x14ac:dyDescent="0.2">
      <c r="A172" s="7"/>
      <c r="B172" s="8" t="s">
        <v>161</v>
      </c>
      <c r="C172" s="15">
        <v>211</v>
      </c>
      <c r="D172" s="40">
        <v>7834224.7699999996</v>
      </c>
      <c r="E172" s="40">
        <v>7834224.7699999996</v>
      </c>
      <c r="F172" s="38">
        <f t="shared" si="1"/>
        <v>0</v>
      </c>
    </row>
    <row r="173" spans="1:6" x14ac:dyDescent="0.2">
      <c r="A173" s="7"/>
      <c r="B173" s="8" t="s">
        <v>162</v>
      </c>
      <c r="C173" s="15">
        <v>212</v>
      </c>
      <c r="D173" s="40">
        <v>451.72</v>
      </c>
      <c r="E173" s="40">
        <v>451.72</v>
      </c>
      <c r="F173" s="38">
        <f t="shared" si="1"/>
        <v>0</v>
      </c>
    </row>
    <row r="174" spans="1:6" ht="25.5" x14ac:dyDescent="0.2">
      <c r="A174" s="7"/>
      <c r="B174" s="8" t="s">
        <v>163</v>
      </c>
      <c r="C174" s="15">
        <v>213</v>
      </c>
      <c r="D174" s="40">
        <v>2246605.3199999998</v>
      </c>
      <c r="E174" s="40">
        <v>2246605.3199999998</v>
      </c>
      <c r="F174" s="38">
        <f t="shared" si="1"/>
        <v>0</v>
      </c>
    </row>
    <row r="175" spans="1:6" x14ac:dyDescent="0.2">
      <c r="A175" s="7"/>
      <c r="B175" s="8" t="s">
        <v>164</v>
      </c>
      <c r="C175" s="15">
        <v>221</v>
      </c>
      <c r="D175" s="40">
        <v>8901.7000000000007</v>
      </c>
      <c r="E175" s="40">
        <v>8901.7000000000007</v>
      </c>
      <c r="F175" s="38">
        <f t="shared" si="1"/>
        <v>0</v>
      </c>
    </row>
    <row r="176" spans="1:6" x14ac:dyDescent="0.2">
      <c r="A176" s="7"/>
      <c r="B176" s="8" t="s">
        <v>165</v>
      </c>
      <c r="C176" s="15">
        <v>222</v>
      </c>
      <c r="D176" s="40">
        <v>0</v>
      </c>
      <c r="E176" s="40">
        <v>0</v>
      </c>
      <c r="F176" s="38">
        <f t="shared" si="1"/>
        <v>0</v>
      </c>
    </row>
    <row r="177" spans="1:6" x14ac:dyDescent="0.2">
      <c r="A177" s="7"/>
      <c r="B177" s="8" t="s">
        <v>166</v>
      </c>
      <c r="C177" s="15">
        <v>223</v>
      </c>
      <c r="D177" s="40">
        <v>1923097.17</v>
      </c>
      <c r="E177" s="40">
        <v>1923097.17</v>
      </c>
      <c r="F177" s="38">
        <f t="shared" si="1"/>
        <v>0</v>
      </c>
    </row>
    <row r="178" spans="1:6" ht="25.5" x14ac:dyDescent="0.2">
      <c r="A178" s="7"/>
      <c r="B178" s="8" t="s">
        <v>167</v>
      </c>
      <c r="C178" s="15">
        <v>224</v>
      </c>
      <c r="D178" s="40">
        <v>0</v>
      </c>
      <c r="E178" s="40">
        <v>0</v>
      </c>
      <c r="F178" s="38">
        <f t="shared" si="1"/>
        <v>0</v>
      </c>
    </row>
    <row r="179" spans="1:6" ht="25.5" x14ac:dyDescent="0.2">
      <c r="A179" s="7"/>
      <c r="B179" s="8" t="s">
        <v>168</v>
      </c>
      <c r="C179" s="15">
        <v>225</v>
      </c>
      <c r="D179" s="40">
        <v>100513.56</v>
      </c>
      <c r="E179" s="40">
        <v>100513.56</v>
      </c>
      <c r="F179" s="38">
        <f t="shared" si="1"/>
        <v>0</v>
      </c>
    </row>
    <row r="180" spans="1:6" x14ac:dyDescent="0.2">
      <c r="A180" s="7"/>
      <c r="B180" s="8" t="s">
        <v>169</v>
      </c>
      <c r="C180" s="15">
        <v>226</v>
      </c>
      <c r="D180" s="40">
        <v>106895.78</v>
      </c>
      <c r="E180" s="40">
        <v>106895.78</v>
      </c>
      <c r="F180" s="38">
        <f t="shared" si="1"/>
        <v>0</v>
      </c>
    </row>
    <row r="181" spans="1:6" ht="25.5" x14ac:dyDescent="0.2">
      <c r="A181" s="7"/>
      <c r="B181" s="8" t="s">
        <v>170</v>
      </c>
      <c r="C181" s="15">
        <v>262</v>
      </c>
      <c r="D181" s="40">
        <v>0</v>
      </c>
      <c r="E181" s="40">
        <v>0</v>
      </c>
      <c r="F181" s="38">
        <f t="shared" si="1"/>
        <v>0</v>
      </c>
    </row>
    <row r="182" spans="1:6" x14ac:dyDescent="0.2">
      <c r="A182" s="7"/>
      <c r="B182" s="8" t="s">
        <v>171</v>
      </c>
      <c r="C182" s="15">
        <v>290</v>
      </c>
      <c r="D182" s="40">
        <v>1038518.97</v>
      </c>
      <c r="E182" s="40">
        <v>1038518.97</v>
      </c>
      <c r="F182" s="38">
        <f t="shared" si="1"/>
        <v>0</v>
      </c>
    </row>
    <row r="183" spans="1:6" ht="25.5" x14ac:dyDescent="0.2">
      <c r="A183" s="7"/>
      <c r="B183" s="8" t="s">
        <v>206</v>
      </c>
      <c r="C183" s="15">
        <v>310</v>
      </c>
      <c r="D183" s="40">
        <v>133595</v>
      </c>
      <c r="E183" s="40">
        <v>133595</v>
      </c>
      <c r="F183" s="38">
        <f t="shared" si="1"/>
        <v>0</v>
      </c>
    </row>
    <row r="184" spans="1:6" ht="25.5" x14ac:dyDescent="0.2">
      <c r="A184" s="7"/>
      <c r="B184" s="8" t="s">
        <v>172</v>
      </c>
      <c r="C184" s="15">
        <v>320</v>
      </c>
      <c r="D184" s="40">
        <v>0</v>
      </c>
      <c r="E184" s="40">
        <v>0</v>
      </c>
      <c r="F184" s="38">
        <f t="shared" si="1"/>
        <v>0</v>
      </c>
    </row>
    <row r="185" spans="1:6" ht="25.5" x14ac:dyDescent="0.2">
      <c r="A185" s="7"/>
      <c r="B185" s="8" t="s">
        <v>173</v>
      </c>
      <c r="C185" s="15">
        <v>330</v>
      </c>
      <c r="D185" s="40">
        <v>0</v>
      </c>
      <c r="E185" s="40">
        <v>0</v>
      </c>
      <c r="F185" s="38">
        <f t="shared" si="1"/>
        <v>0</v>
      </c>
    </row>
    <row r="186" spans="1:6" ht="25.5" x14ac:dyDescent="0.2">
      <c r="A186" s="7"/>
      <c r="B186" s="8" t="s">
        <v>174</v>
      </c>
      <c r="C186" s="15">
        <v>340</v>
      </c>
      <c r="D186" s="40">
        <v>0</v>
      </c>
      <c r="E186" s="40">
        <v>0</v>
      </c>
      <c r="F186" s="38">
        <f t="shared" si="1"/>
        <v>0</v>
      </c>
    </row>
    <row r="187" spans="1:6" ht="51" x14ac:dyDescent="0.2">
      <c r="A187" s="7"/>
      <c r="B187" s="25" t="s">
        <v>66</v>
      </c>
      <c r="C187" s="15">
        <v>520</v>
      </c>
      <c r="D187" s="40">
        <v>0</v>
      </c>
      <c r="E187" s="40">
        <v>0</v>
      </c>
      <c r="F187" s="38">
        <f t="shared" si="1"/>
        <v>0</v>
      </c>
    </row>
    <row r="188" spans="1:6" ht="38.25" x14ac:dyDescent="0.2">
      <c r="A188" s="7"/>
      <c r="B188" s="25" t="s">
        <v>67</v>
      </c>
      <c r="C188" s="15">
        <v>530</v>
      </c>
      <c r="D188" s="40">
        <v>0</v>
      </c>
      <c r="E188" s="40">
        <v>0</v>
      </c>
      <c r="F188" s="38">
        <f t="shared" si="1"/>
        <v>0</v>
      </c>
    </row>
    <row r="189" spans="1:6" ht="25.5" x14ac:dyDescent="0.2">
      <c r="A189" s="7" t="s">
        <v>117</v>
      </c>
      <c r="B189" s="8" t="s">
        <v>68</v>
      </c>
      <c r="C189" s="15" t="s">
        <v>160</v>
      </c>
      <c r="D189" s="36">
        <f>SUM(D191:D207)</f>
        <v>695854.54</v>
      </c>
      <c r="E189" s="36">
        <f>SUM(E191:E207)</f>
        <v>695654.54</v>
      </c>
      <c r="F189" s="38">
        <f t="shared" si="1"/>
        <v>200</v>
      </c>
    </row>
    <row r="190" spans="1:6" x14ac:dyDescent="0.2">
      <c r="A190" s="7"/>
      <c r="B190" s="8" t="s">
        <v>111</v>
      </c>
      <c r="C190" s="15" t="s">
        <v>160</v>
      </c>
      <c r="D190" s="40"/>
      <c r="E190" s="40"/>
      <c r="F190" s="38">
        <f t="shared" si="1"/>
        <v>0</v>
      </c>
    </row>
    <row r="191" spans="1:6" x14ac:dyDescent="0.2">
      <c r="A191" s="7"/>
      <c r="B191" s="8" t="s">
        <v>161</v>
      </c>
      <c r="C191" s="15">
        <v>211</v>
      </c>
      <c r="D191" s="40">
        <v>0</v>
      </c>
      <c r="E191" s="40">
        <v>0</v>
      </c>
      <c r="F191" s="38">
        <f t="shared" si="1"/>
        <v>0</v>
      </c>
    </row>
    <row r="192" spans="1:6" x14ac:dyDescent="0.2">
      <c r="A192" s="7"/>
      <c r="B192" s="8" t="s">
        <v>162</v>
      </c>
      <c r="C192" s="15">
        <v>212</v>
      </c>
      <c r="D192" s="40">
        <v>0</v>
      </c>
      <c r="E192" s="40">
        <v>0</v>
      </c>
      <c r="F192" s="38">
        <f t="shared" si="1"/>
        <v>0</v>
      </c>
    </row>
    <row r="193" spans="1:6" ht="25.5" x14ac:dyDescent="0.2">
      <c r="A193" s="7"/>
      <c r="B193" s="8" t="s">
        <v>163</v>
      </c>
      <c r="C193" s="15">
        <v>213</v>
      </c>
      <c r="D193" s="40">
        <v>0</v>
      </c>
      <c r="E193" s="40">
        <v>0</v>
      </c>
      <c r="F193" s="38">
        <f t="shared" si="1"/>
        <v>0</v>
      </c>
    </row>
    <row r="194" spans="1:6" x14ac:dyDescent="0.2">
      <c r="A194" s="7"/>
      <c r="B194" s="8" t="s">
        <v>164</v>
      </c>
      <c r="C194" s="15">
        <v>221</v>
      </c>
      <c r="D194" s="40">
        <v>0</v>
      </c>
      <c r="E194" s="40">
        <v>0</v>
      </c>
      <c r="F194" s="38">
        <f t="shared" si="1"/>
        <v>0</v>
      </c>
    </row>
    <row r="195" spans="1:6" x14ac:dyDescent="0.2">
      <c r="A195" s="7"/>
      <c r="B195" s="8" t="s">
        <v>165</v>
      </c>
      <c r="C195" s="15">
        <v>222</v>
      </c>
      <c r="D195" s="40">
        <v>20500</v>
      </c>
      <c r="E195" s="40">
        <v>20500</v>
      </c>
      <c r="F195" s="38">
        <f t="shared" si="1"/>
        <v>0</v>
      </c>
    </row>
    <row r="196" spans="1:6" x14ac:dyDescent="0.2">
      <c r="A196" s="7"/>
      <c r="B196" s="8" t="s">
        <v>166</v>
      </c>
      <c r="C196" s="15">
        <v>223</v>
      </c>
      <c r="D196" s="40">
        <v>0</v>
      </c>
      <c r="E196" s="40">
        <v>0</v>
      </c>
      <c r="F196" s="38">
        <f t="shared" si="1"/>
        <v>0</v>
      </c>
    </row>
    <row r="197" spans="1:6" ht="25.5" x14ac:dyDescent="0.2">
      <c r="A197" s="7"/>
      <c r="B197" s="8" t="s">
        <v>167</v>
      </c>
      <c r="C197" s="15">
        <v>224</v>
      </c>
      <c r="D197" s="40">
        <v>0</v>
      </c>
      <c r="E197" s="40">
        <v>0</v>
      </c>
      <c r="F197" s="38">
        <f t="shared" si="1"/>
        <v>0</v>
      </c>
    </row>
    <row r="198" spans="1:6" ht="25.5" x14ac:dyDescent="0.2">
      <c r="A198" s="7"/>
      <c r="B198" s="8" t="s">
        <v>168</v>
      </c>
      <c r="C198" s="15">
        <v>225</v>
      </c>
      <c r="D198" s="40">
        <v>0</v>
      </c>
      <c r="E198" s="40">
        <v>0</v>
      </c>
      <c r="F198" s="38">
        <f t="shared" si="1"/>
        <v>0</v>
      </c>
    </row>
    <row r="199" spans="1:6" x14ac:dyDescent="0.2">
      <c r="A199" s="7"/>
      <c r="B199" s="8" t="s">
        <v>169</v>
      </c>
      <c r="C199" s="15">
        <v>226</v>
      </c>
      <c r="D199" s="40">
        <v>640530.5</v>
      </c>
      <c r="E199" s="40">
        <v>640330.5</v>
      </c>
      <c r="F199" s="38">
        <f t="shared" si="1"/>
        <v>200</v>
      </c>
    </row>
    <row r="200" spans="1:6" ht="25.5" x14ac:dyDescent="0.2">
      <c r="A200" s="7"/>
      <c r="B200" s="8" t="s">
        <v>170</v>
      </c>
      <c r="C200" s="15">
        <v>262</v>
      </c>
      <c r="D200" s="40">
        <v>0</v>
      </c>
      <c r="E200" s="40">
        <v>0</v>
      </c>
      <c r="F200" s="38">
        <f t="shared" si="1"/>
        <v>0</v>
      </c>
    </row>
    <row r="201" spans="1:6" x14ac:dyDescent="0.2">
      <c r="A201" s="7"/>
      <c r="B201" s="7" t="s">
        <v>171</v>
      </c>
      <c r="C201" s="15">
        <v>290</v>
      </c>
      <c r="D201" s="40">
        <v>34824.04</v>
      </c>
      <c r="E201" s="40">
        <v>34824.04</v>
      </c>
      <c r="F201" s="38">
        <f t="shared" si="1"/>
        <v>0</v>
      </c>
    </row>
    <row r="202" spans="1:6" x14ac:dyDescent="0.2">
      <c r="A202" s="7"/>
      <c r="B202" s="7" t="s">
        <v>175</v>
      </c>
      <c r="C202" s="15">
        <v>310</v>
      </c>
      <c r="D202" s="40">
        <v>0</v>
      </c>
      <c r="E202" s="40">
        <v>0</v>
      </c>
      <c r="F202" s="38">
        <f t="shared" si="1"/>
        <v>0</v>
      </c>
    </row>
    <row r="203" spans="1:6" ht="25.5" x14ac:dyDescent="0.2">
      <c r="A203" s="7"/>
      <c r="B203" s="8" t="s">
        <v>172</v>
      </c>
      <c r="C203" s="15">
        <v>320</v>
      </c>
      <c r="D203" s="40">
        <v>0</v>
      </c>
      <c r="E203" s="40">
        <v>0</v>
      </c>
      <c r="F203" s="38">
        <f t="shared" si="1"/>
        <v>0</v>
      </c>
    </row>
    <row r="204" spans="1:6" ht="25.5" x14ac:dyDescent="0.2">
      <c r="A204" s="7"/>
      <c r="B204" s="8" t="s">
        <v>173</v>
      </c>
      <c r="C204" s="15">
        <v>330</v>
      </c>
      <c r="D204" s="40">
        <v>0</v>
      </c>
      <c r="E204" s="40">
        <v>0</v>
      </c>
      <c r="F204" s="38">
        <f t="shared" si="1"/>
        <v>0</v>
      </c>
    </row>
    <row r="205" spans="1:6" ht="25.5" x14ac:dyDescent="0.2">
      <c r="A205" s="7"/>
      <c r="B205" s="8" t="s">
        <v>174</v>
      </c>
      <c r="C205" s="15">
        <v>340</v>
      </c>
      <c r="D205" s="40">
        <v>0</v>
      </c>
      <c r="E205" s="40">
        <v>0</v>
      </c>
      <c r="F205" s="38">
        <f t="shared" si="1"/>
        <v>0</v>
      </c>
    </row>
    <row r="206" spans="1:6" ht="51" x14ac:dyDescent="0.2">
      <c r="A206" s="7"/>
      <c r="B206" s="8" t="s">
        <v>207</v>
      </c>
      <c r="C206" s="15">
        <v>520</v>
      </c>
      <c r="D206" s="40">
        <v>0</v>
      </c>
      <c r="E206" s="40">
        <v>0</v>
      </c>
      <c r="F206" s="38">
        <f t="shared" si="1"/>
        <v>0</v>
      </c>
    </row>
    <row r="207" spans="1:6" ht="51" x14ac:dyDescent="0.2">
      <c r="A207" s="7"/>
      <c r="B207" s="25" t="s">
        <v>69</v>
      </c>
      <c r="C207" s="15">
        <v>530</v>
      </c>
      <c r="D207" s="40">
        <v>0</v>
      </c>
      <c r="E207" s="40">
        <v>0</v>
      </c>
      <c r="F207" s="38">
        <f t="shared" si="1"/>
        <v>0</v>
      </c>
    </row>
    <row r="208" spans="1:6" ht="38.25" x14ac:dyDescent="0.2">
      <c r="A208" s="7" t="s">
        <v>70</v>
      </c>
      <c r="B208" s="25" t="s">
        <v>71</v>
      </c>
      <c r="C208" s="15" t="s">
        <v>160</v>
      </c>
      <c r="D208" s="36">
        <f>SUM(D209:D226)</f>
        <v>785191.69</v>
      </c>
      <c r="E208" s="36">
        <f>SUM(E209:E226)</f>
        <v>760631.69</v>
      </c>
      <c r="F208" s="38">
        <f t="shared" si="1"/>
        <v>24560</v>
      </c>
    </row>
    <row r="209" spans="1:6" x14ac:dyDescent="0.2">
      <c r="A209" s="7"/>
      <c r="B209" s="8" t="s">
        <v>111</v>
      </c>
      <c r="C209" s="15" t="s">
        <v>160</v>
      </c>
      <c r="D209" s="40"/>
      <c r="E209" s="40"/>
      <c r="F209" s="38">
        <f t="shared" si="1"/>
        <v>0</v>
      </c>
    </row>
    <row r="210" spans="1:6" x14ac:dyDescent="0.2">
      <c r="A210" s="7"/>
      <c r="B210" s="8" t="s">
        <v>161</v>
      </c>
      <c r="C210" s="15">
        <v>211</v>
      </c>
      <c r="D210" s="40">
        <v>49740.02</v>
      </c>
      <c r="E210" s="40">
        <v>49740.02</v>
      </c>
      <c r="F210" s="38">
        <f t="shared" si="1"/>
        <v>0</v>
      </c>
    </row>
    <row r="211" spans="1:6" x14ac:dyDescent="0.2">
      <c r="A211" s="7"/>
      <c r="B211" s="8" t="s">
        <v>162</v>
      </c>
      <c r="C211" s="15">
        <v>212</v>
      </c>
      <c r="D211" s="40">
        <v>0</v>
      </c>
      <c r="E211" s="40">
        <v>0</v>
      </c>
      <c r="F211" s="38">
        <f t="shared" si="1"/>
        <v>0</v>
      </c>
    </row>
    <row r="212" spans="1:6" ht="25.5" x14ac:dyDescent="0.2">
      <c r="A212" s="7"/>
      <c r="B212" s="8" t="s">
        <v>163</v>
      </c>
      <c r="C212" s="15">
        <v>213</v>
      </c>
      <c r="D212" s="40">
        <v>15021.67</v>
      </c>
      <c r="E212" s="40">
        <v>15021.67</v>
      </c>
      <c r="F212" s="38">
        <f t="shared" si="1"/>
        <v>0</v>
      </c>
    </row>
    <row r="213" spans="1:6" x14ac:dyDescent="0.2">
      <c r="A213" s="7"/>
      <c r="B213" s="8" t="s">
        <v>164</v>
      </c>
      <c r="C213" s="15">
        <v>221</v>
      </c>
      <c r="D213" s="40">
        <v>0</v>
      </c>
      <c r="E213" s="40">
        <v>0</v>
      </c>
      <c r="F213" s="38">
        <f t="shared" si="1"/>
        <v>0</v>
      </c>
    </row>
    <row r="214" spans="1:6" x14ac:dyDescent="0.2">
      <c r="A214" s="7"/>
      <c r="B214" s="8" t="s">
        <v>165</v>
      </c>
      <c r="C214" s="15">
        <v>222</v>
      </c>
      <c r="D214" s="40">
        <v>0</v>
      </c>
      <c r="E214" s="40">
        <v>0</v>
      </c>
      <c r="F214" s="38">
        <f t="shared" si="1"/>
        <v>0</v>
      </c>
    </row>
    <row r="215" spans="1:6" x14ac:dyDescent="0.2">
      <c r="A215" s="7"/>
      <c r="B215" s="8" t="s">
        <v>166</v>
      </c>
      <c r="C215" s="15">
        <v>223</v>
      </c>
      <c r="D215" s="40">
        <v>16042</v>
      </c>
      <c r="E215" s="40">
        <v>16042</v>
      </c>
      <c r="F215" s="38">
        <f t="shared" si="1"/>
        <v>0</v>
      </c>
    </row>
    <row r="216" spans="1:6" ht="25.5" x14ac:dyDescent="0.2">
      <c r="A216" s="7"/>
      <c r="B216" s="8" t="s">
        <v>167</v>
      </c>
      <c r="C216" s="15">
        <v>224</v>
      </c>
      <c r="D216" s="40">
        <v>0</v>
      </c>
      <c r="E216" s="40">
        <v>0</v>
      </c>
      <c r="F216" s="38">
        <f t="shared" si="1"/>
        <v>0</v>
      </c>
    </row>
    <row r="217" spans="1:6" ht="25.5" x14ac:dyDescent="0.2">
      <c r="A217" s="7"/>
      <c r="B217" s="8" t="s">
        <v>168</v>
      </c>
      <c r="C217" s="15">
        <v>225</v>
      </c>
      <c r="D217" s="40">
        <v>0</v>
      </c>
      <c r="E217" s="40">
        <v>0</v>
      </c>
      <c r="F217" s="38">
        <f t="shared" si="1"/>
        <v>0</v>
      </c>
    </row>
    <row r="218" spans="1:6" x14ac:dyDescent="0.2">
      <c r="A218" s="7"/>
      <c r="B218" s="8" t="s">
        <v>169</v>
      </c>
      <c r="C218" s="15">
        <v>226</v>
      </c>
      <c r="D218" s="40">
        <f>25088+1500</f>
        <v>26588</v>
      </c>
      <c r="E218" s="40">
        <v>26588</v>
      </c>
      <c r="F218" s="38">
        <f t="shared" si="1"/>
        <v>0</v>
      </c>
    </row>
    <row r="219" spans="1:6" ht="25.5" x14ac:dyDescent="0.2">
      <c r="A219" s="7"/>
      <c r="B219" s="8" t="s">
        <v>170</v>
      </c>
      <c r="C219" s="15">
        <v>262</v>
      </c>
      <c r="D219" s="40">
        <v>0</v>
      </c>
      <c r="E219" s="40">
        <v>0</v>
      </c>
      <c r="F219" s="38">
        <f t="shared" ref="F219:F226" si="2">D219-E219</f>
        <v>0</v>
      </c>
    </row>
    <row r="220" spans="1:6" x14ac:dyDescent="0.2">
      <c r="A220" s="7"/>
      <c r="B220" s="8" t="s">
        <v>171</v>
      </c>
      <c r="C220" s="15">
        <v>290</v>
      </c>
      <c r="D220" s="40">
        <v>0</v>
      </c>
      <c r="E220" s="40">
        <v>0</v>
      </c>
      <c r="F220" s="38">
        <f t="shared" si="2"/>
        <v>0</v>
      </c>
    </row>
    <row r="221" spans="1:6" ht="25.5" x14ac:dyDescent="0.2">
      <c r="A221" s="7"/>
      <c r="B221" s="8" t="s">
        <v>175</v>
      </c>
      <c r="C221" s="15">
        <v>310</v>
      </c>
      <c r="D221" s="40">
        <f>63438+575867+375</f>
        <v>639680</v>
      </c>
      <c r="E221" s="40">
        <v>639680</v>
      </c>
      <c r="F221" s="38">
        <f t="shared" si="2"/>
        <v>0</v>
      </c>
    </row>
    <row r="222" spans="1:6" ht="25.5" x14ac:dyDescent="0.2">
      <c r="A222" s="7"/>
      <c r="B222" s="8" t="s">
        <v>172</v>
      </c>
      <c r="C222" s="15">
        <v>320</v>
      </c>
      <c r="D222" s="40">
        <v>0</v>
      </c>
      <c r="E222" s="40">
        <v>0</v>
      </c>
      <c r="F222" s="38">
        <f t="shared" si="2"/>
        <v>0</v>
      </c>
    </row>
    <row r="223" spans="1:6" ht="25.5" x14ac:dyDescent="0.2">
      <c r="A223" s="7"/>
      <c r="B223" s="8" t="s">
        <v>173</v>
      </c>
      <c r="C223" s="15">
        <v>330</v>
      </c>
      <c r="D223" s="40">
        <v>0</v>
      </c>
      <c r="E223" s="40">
        <v>0</v>
      </c>
      <c r="F223" s="38">
        <f t="shared" si="2"/>
        <v>0</v>
      </c>
    </row>
    <row r="224" spans="1:6" ht="25.5" x14ac:dyDescent="0.2">
      <c r="A224" s="7"/>
      <c r="B224" s="8" t="s">
        <v>174</v>
      </c>
      <c r="C224" s="15">
        <v>340</v>
      </c>
      <c r="D224" s="40">
        <f>14400+24095-375</f>
        <v>38120</v>
      </c>
      <c r="E224" s="40">
        <v>13560</v>
      </c>
      <c r="F224" s="38">
        <f t="shared" si="2"/>
        <v>24560</v>
      </c>
    </row>
    <row r="225" spans="1:55" ht="51" x14ac:dyDescent="0.2">
      <c r="A225" s="7"/>
      <c r="B225" s="25" t="s">
        <v>72</v>
      </c>
      <c r="C225" s="15">
        <v>520</v>
      </c>
      <c r="D225" s="40">
        <v>0</v>
      </c>
      <c r="E225" s="40">
        <v>0</v>
      </c>
      <c r="F225" s="38">
        <f t="shared" si="2"/>
        <v>0</v>
      </c>
    </row>
    <row r="226" spans="1:55" ht="38.25" x14ac:dyDescent="0.2">
      <c r="A226" s="7"/>
      <c r="B226" s="25" t="s">
        <v>67</v>
      </c>
      <c r="C226" s="15">
        <v>530</v>
      </c>
      <c r="D226" s="40">
        <v>0</v>
      </c>
      <c r="E226" s="40">
        <v>0</v>
      </c>
      <c r="F226" s="38">
        <f t="shared" si="2"/>
        <v>0</v>
      </c>
    </row>
    <row r="230" spans="1:55" x14ac:dyDescent="0.2">
      <c r="B230" t="s">
        <v>75</v>
      </c>
    </row>
    <row r="231" spans="1:55" x14ac:dyDescent="0.2">
      <c r="C231" t="s">
        <v>76</v>
      </c>
    </row>
    <row r="233" spans="1:55" ht="25.5" x14ac:dyDescent="0.2">
      <c r="A233" s="16" t="s">
        <v>176</v>
      </c>
      <c r="B233" s="81" t="s">
        <v>147</v>
      </c>
      <c r="C233" s="81"/>
      <c r="D233" s="81"/>
      <c r="E233" s="48" t="s">
        <v>8</v>
      </c>
      <c r="F233" s="48" t="s">
        <v>7</v>
      </c>
    </row>
    <row r="234" spans="1:55" ht="54.75" customHeight="1" x14ac:dyDescent="0.2">
      <c r="A234" s="17" t="s">
        <v>177</v>
      </c>
      <c r="B234" s="74" t="s">
        <v>77</v>
      </c>
      <c r="C234" s="72"/>
      <c r="D234" s="73"/>
      <c r="E234" s="40">
        <v>15104580</v>
      </c>
      <c r="F234" s="40">
        <v>15104580</v>
      </c>
      <c r="G234" s="49"/>
      <c r="H234" s="49"/>
      <c r="BC234" s="49">
        <f>BB234+BB246</f>
        <v>0</v>
      </c>
    </row>
    <row r="235" spans="1:55" x14ac:dyDescent="0.2">
      <c r="A235" s="17"/>
      <c r="B235" s="71" t="s">
        <v>111</v>
      </c>
      <c r="C235" s="72"/>
      <c r="D235" s="73"/>
      <c r="E235" s="40"/>
      <c r="F235" s="40"/>
      <c r="G235" s="49"/>
      <c r="H235" s="49"/>
      <c r="BC235" s="34">
        <f>AY58-BC234</f>
        <v>0</v>
      </c>
    </row>
    <row r="236" spans="1:55" x14ac:dyDescent="0.2">
      <c r="A236" s="18" t="s">
        <v>178</v>
      </c>
      <c r="B236" s="71" t="s">
        <v>185</v>
      </c>
      <c r="C236" s="72"/>
      <c r="D236" s="73"/>
      <c r="E236" s="40">
        <v>0</v>
      </c>
      <c r="F236" s="40">
        <v>0</v>
      </c>
      <c r="G236" s="49"/>
      <c r="H236" s="49"/>
    </row>
    <row r="237" spans="1:55" ht="12.75" customHeight="1" x14ac:dyDescent="0.2">
      <c r="A237" s="17" t="s">
        <v>179</v>
      </c>
      <c r="B237" s="71" t="s">
        <v>180</v>
      </c>
      <c r="C237" s="72"/>
      <c r="D237" s="73"/>
      <c r="E237" s="40">
        <v>0</v>
      </c>
      <c r="F237" s="40">
        <v>0</v>
      </c>
      <c r="G237" s="49"/>
      <c r="H237" s="49"/>
    </row>
    <row r="238" spans="1:55" ht="52.5" customHeight="1" x14ac:dyDescent="0.2">
      <c r="A238" s="17" t="s">
        <v>181</v>
      </c>
      <c r="B238" s="71" t="s">
        <v>79</v>
      </c>
      <c r="C238" s="72"/>
      <c r="D238" s="73"/>
      <c r="E238" s="40" t="s">
        <v>78</v>
      </c>
      <c r="F238" s="40">
        <v>15104580</v>
      </c>
    </row>
    <row r="239" spans="1:55" ht="51.75" customHeight="1" x14ac:dyDescent="0.2">
      <c r="A239" s="17" t="s">
        <v>182</v>
      </c>
      <c r="B239" s="71" t="s">
        <v>80</v>
      </c>
      <c r="C239" s="72"/>
      <c r="D239" s="73"/>
      <c r="E239" s="40" t="s">
        <v>160</v>
      </c>
      <c r="F239" s="40">
        <v>0</v>
      </c>
    </row>
    <row r="240" spans="1:55" ht="54.75" customHeight="1" x14ac:dyDescent="0.2">
      <c r="A240" s="17" t="s">
        <v>183</v>
      </c>
      <c r="B240" s="71" t="s">
        <v>0</v>
      </c>
      <c r="C240" s="72"/>
      <c r="D240" s="73"/>
      <c r="E240" s="40">
        <v>5176417.67</v>
      </c>
      <c r="F240" s="40">
        <v>4947579.71</v>
      </c>
      <c r="BC240" s="35"/>
    </row>
    <row r="241" spans="1:6" x14ac:dyDescent="0.2">
      <c r="A241" s="17"/>
      <c r="B241" s="71" t="s">
        <v>111</v>
      </c>
      <c r="C241" s="72"/>
      <c r="D241" s="73"/>
      <c r="E241" s="40"/>
      <c r="F241" s="40"/>
    </row>
    <row r="242" spans="1:6" x14ac:dyDescent="0.2">
      <c r="A242" s="17" t="s">
        <v>184</v>
      </c>
      <c r="B242" s="71" t="s">
        <v>185</v>
      </c>
      <c r="C242" s="72"/>
      <c r="D242" s="73"/>
      <c r="E242" s="40">
        <v>0</v>
      </c>
      <c r="F242" s="40">
        <v>0</v>
      </c>
    </row>
    <row r="243" spans="1:6" ht="12.75" customHeight="1" x14ac:dyDescent="0.2">
      <c r="A243" s="17"/>
      <c r="B243" s="71" t="s">
        <v>180</v>
      </c>
      <c r="C243" s="72"/>
      <c r="D243" s="73"/>
      <c r="E243" s="40">
        <v>0</v>
      </c>
      <c r="F243" s="40">
        <v>0</v>
      </c>
    </row>
    <row r="244" spans="1:6" ht="57.75" customHeight="1" x14ac:dyDescent="0.2">
      <c r="A244" s="17" t="s">
        <v>186</v>
      </c>
      <c r="B244" s="71" t="s">
        <v>81</v>
      </c>
      <c r="C244" s="72"/>
      <c r="D244" s="73"/>
      <c r="E244" s="40" t="s">
        <v>160</v>
      </c>
      <c r="F244" s="40">
        <v>4947579.71</v>
      </c>
    </row>
    <row r="245" spans="1:6" ht="40.5" customHeight="1" x14ac:dyDescent="0.2">
      <c r="A245" s="17" t="s">
        <v>187</v>
      </c>
      <c r="B245" s="71" t="s">
        <v>82</v>
      </c>
      <c r="C245" s="72"/>
      <c r="D245" s="73"/>
      <c r="E245" s="40" t="s">
        <v>160</v>
      </c>
      <c r="F245" s="40">
        <v>0</v>
      </c>
    </row>
    <row r="246" spans="1:6" ht="63.75" customHeight="1" x14ac:dyDescent="0.2">
      <c r="A246" s="17" t="s">
        <v>188</v>
      </c>
      <c r="B246" s="71" t="s">
        <v>189</v>
      </c>
      <c r="C246" s="72"/>
      <c r="D246" s="73"/>
      <c r="E246" s="40">
        <f>709675.9+3251759.8</f>
        <v>3961435.6999999997</v>
      </c>
      <c r="F246" s="40">
        <v>4961236.66</v>
      </c>
    </row>
    <row r="247" spans="1:6" x14ac:dyDescent="0.2">
      <c r="A247" s="17"/>
      <c r="B247" s="71" t="s">
        <v>111</v>
      </c>
      <c r="C247" s="72"/>
      <c r="D247" s="73"/>
      <c r="E247" s="40"/>
      <c r="F247" s="40"/>
    </row>
    <row r="248" spans="1:6" x14ac:dyDescent="0.2">
      <c r="A248" s="17" t="s">
        <v>190</v>
      </c>
      <c r="B248" s="71" t="s">
        <v>185</v>
      </c>
      <c r="C248" s="72"/>
      <c r="D248" s="73"/>
      <c r="E248" s="40">
        <v>0</v>
      </c>
      <c r="F248" s="40">
        <v>0</v>
      </c>
    </row>
    <row r="249" spans="1:6" ht="12.75" customHeight="1" x14ac:dyDescent="0.2">
      <c r="A249" s="17" t="s">
        <v>191</v>
      </c>
      <c r="B249" s="71" t="s">
        <v>180</v>
      </c>
      <c r="C249" s="72"/>
      <c r="D249" s="73"/>
      <c r="E249" s="40">
        <v>0</v>
      </c>
      <c r="F249" s="40">
        <v>0</v>
      </c>
    </row>
    <row r="250" spans="1:6" ht="39.75" customHeight="1" x14ac:dyDescent="0.2">
      <c r="A250" s="17" t="s">
        <v>192</v>
      </c>
      <c r="B250" s="71" t="s">
        <v>83</v>
      </c>
      <c r="C250" s="72"/>
      <c r="D250" s="73"/>
      <c r="E250" s="40" t="s">
        <v>160</v>
      </c>
      <c r="F250" s="40">
        <v>778742.9</v>
      </c>
    </row>
    <row r="251" spans="1:6" ht="57" customHeight="1" x14ac:dyDescent="0.2">
      <c r="A251" s="17" t="s">
        <v>193</v>
      </c>
      <c r="B251" s="71" t="s">
        <v>84</v>
      </c>
      <c r="C251" s="72"/>
      <c r="D251" s="73"/>
      <c r="E251" s="40">
        <f>145615.23+133507.39</f>
        <v>279122.62</v>
      </c>
      <c r="F251" s="40">
        <v>544635.02</v>
      </c>
    </row>
    <row r="252" spans="1:6" x14ac:dyDescent="0.2">
      <c r="A252" s="17"/>
      <c r="B252" s="71" t="s">
        <v>111</v>
      </c>
      <c r="C252" s="72"/>
      <c r="D252" s="73"/>
      <c r="E252" s="40"/>
      <c r="F252" s="40"/>
    </row>
    <row r="253" spans="1:6" x14ac:dyDescent="0.2">
      <c r="A253" s="17" t="s">
        <v>194</v>
      </c>
      <c r="B253" s="71" t="s">
        <v>185</v>
      </c>
      <c r="C253" s="72"/>
      <c r="D253" s="73"/>
      <c r="E253" s="40">
        <v>0</v>
      </c>
      <c r="F253" s="40">
        <v>0</v>
      </c>
    </row>
    <row r="254" spans="1:6" ht="18.75" customHeight="1" x14ac:dyDescent="0.2">
      <c r="A254" s="17" t="s">
        <v>195</v>
      </c>
      <c r="B254" s="71" t="s">
        <v>180</v>
      </c>
      <c r="C254" s="72"/>
      <c r="D254" s="73"/>
      <c r="E254" s="40">
        <v>0</v>
      </c>
      <c r="F254" s="40">
        <v>0</v>
      </c>
    </row>
    <row r="255" spans="1:6" ht="46.5" customHeight="1" x14ac:dyDescent="0.2">
      <c r="A255" s="17" t="s">
        <v>196</v>
      </c>
      <c r="B255" s="71" t="s">
        <v>85</v>
      </c>
      <c r="C255" s="72"/>
      <c r="D255" s="73"/>
      <c r="E255" s="40" t="s">
        <v>160</v>
      </c>
      <c r="F255" s="40">
        <v>167877.67</v>
      </c>
    </row>
    <row r="256" spans="1:6" ht="57" customHeight="1" x14ac:dyDescent="0.2">
      <c r="A256" s="17" t="s">
        <v>197</v>
      </c>
      <c r="B256" s="71" t="s">
        <v>86</v>
      </c>
      <c r="C256" s="72"/>
      <c r="D256" s="73"/>
      <c r="E256" s="40">
        <v>2938.3</v>
      </c>
      <c r="F256" s="40">
        <v>2938.3</v>
      </c>
    </row>
    <row r="257" spans="1:6" x14ac:dyDescent="0.2">
      <c r="A257" s="17"/>
      <c r="B257" s="71" t="s">
        <v>111</v>
      </c>
      <c r="C257" s="72"/>
      <c r="D257" s="73"/>
      <c r="E257" s="40"/>
      <c r="F257" s="40"/>
    </row>
    <row r="258" spans="1:6" x14ac:dyDescent="0.2">
      <c r="A258" s="18" t="s">
        <v>198</v>
      </c>
      <c r="B258" s="71" t="s">
        <v>199</v>
      </c>
      <c r="C258" s="72"/>
      <c r="D258" s="73"/>
      <c r="E258" s="40"/>
      <c r="F258" s="40"/>
    </row>
    <row r="259" spans="1:6" ht="12.75" customHeight="1" x14ac:dyDescent="0.2">
      <c r="A259" s="17" t="s">
        <v>200</v>
      </c>
      <c r="B259" s="71" t="s">
        <v>201</v>
      </c>
      <c r="C259" s="72"/>
      <c r="D259" s="73"/>
      <c r="E259" s="40"/>
      <c r="F259" s="40"/>
    </row>
    <row r="260" spans="1:6" ht="42.75" customHeight="1" x14ac:dyDescent="0.2">
      <c r="A260" s="17" t="s">
        <v>202</v>
      </c>
      <c r="B260" s="71" t="s">
        <v>208</v>
      </c>
      <c r="C260" s="72"/>
      <c r="D260" s="73"/>
      <c r="E260" s="40"/>
      <c r="F260" s="40"/>
    </row>
    <row r="261" spans="1:6" ht="56.25" customHeight="1" x14ac:dyDescent="0.2">
      <c r="A261" s="17" t="s">
        <v>203</v>
      </c>
      <c r="B261" s="71" t="s">
        <v>209</v>
      </c>
      <c r="C261" s="72"/>
      <c r="D261" s="73"/>
      <c r="E261" s="40"/>
      <c r="F261" s="40"/>
    </row>
  </sheetData>
  <mergeCells count="41">
    <mergeCell ref="B258:D258"/>
    <mergeCell ref="B259:D259"/>
    <mergeCell ref="B261:D261"/>
    <mergeCell ref="B260:D260"/>
    <mergeCell ref="B243:D243"/>
    <mergeCell ref="B252:D252"/>
    <mergeCell ref="B244:D244"/>
    <mergeCell ref="B250:D250"/>
    <mergeCell ref="B251:D251"/>
    <mergeCell ref="B245:D245"/>
    <mergeCell ref="B257:D257"/>
    <mergeCell ref="B246:D246"/>
    <mergeCell ref="B249:D249"/>
    <mergeCell ref="B247:D247"/>
    <mergeCell ref="B248:D248"/>
    <mergeCell ref="B254:D254"/>
    <mergeCell ref="B256:D256"/>
    <mergeCell ref="B253:D253"/>
    <mergeCell ref="B255:D255"/>
    <mergeCell ref="B241:D241"/>
    <mergeCell ref="B242:D242"/>
    <mergeCell ref="B236:D236"/>
    <mergeCell ref="B237:D237"/>
    <mergeCell ref="B238:D238"/>
    <mergeCell ref="B239:D239"/>
    <mergeCell ref="C120:E120"/>
    <mergeCell ref="B233:D233"/>
    <mergeCell ref="D3:E3"/>
    <mergeCell ref="E48:E53"/>
    <mergeCell ref="C23:E24"/>
    <mergeCell ref="B240:D240"/>
    <mergeCell ref="C21:E22"/>
    <mergeCell ref="D2:E2"/>
    <mergeCell ref="A1:B1"/>
    <mergeCell ref="D1:E1"/>
    <mergeCell ref="A2:B2"/>
    <mergeCell ref="B235:D235"/>
    <mergeCell ref="B234:D234"/>
    <mergeCell ref="A3:B3"/>
    <mergeCell ref="A5:B5"/>
    <mergeCell ref="B120:B121"/>
  </mergeCells>
  <phoneticPr fontId="11" type="noConversion"/>
  <conditionalFormatting sqref="D130 E58:E103 E130:E131 F130:H130 BC130">
    <cfRule type="cellIs" dxfId="1" priority="129" stopIfTrue="1" operator="equal">
      <formula>0</formula>
    </cfRule>
  </conditionalFormatting>
  <conditionalFormatting sqref="BC235">
    <cfRule type="cellIs" dxfId="0" priority="133" stopIfTrue="1" operator="notEqual">
      <formula>0</formula>
    </cfRule>
  </conditionalFormatting>
  <pageMargins left="0.51181102362204722" right="0.23622047244094491" top="0.51181102362204722" bottom="0.35433070866141736" header="0.35433070866141736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Noname</cp:lastModifiedBy>
  <cp:lastPrinted>2017-02-02T09:02:36Z</cp:lastPrinted>
  <dcterms:created xsi:type="dcterms:W3CDTF">1996-10-08T23:32:33Z</dcterms:created>
  <dcterms:modified xsi:type="dcterms:W3CDTF">2018-02-05T08:35:42Z</dcterms:modified>
</cp:coreProperties>
</file>